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2"/>
  <workbookPr/>
  <mc:AlternateContent xmlns:mc="http://schemas.openxmlformats.org/markup-compatibility/2006">
    <mc:Choice Requires="x15">
      <x15ac:absPath xmlns:x15ac="http://schemas.microsoft.com/office/spreadsheetml/2010/11/ac" url="/Users/gwong/Documents/tmp/Leaving Earth/"/>
    </mc:Choice>
  </mc:AlternateContent>
  <xr:revisionPtr revIDLastSave="0" documentId="13_ncr:1_{04FB5A27-656D-BC40-9E59-71D37AC403FF}" xr6:coauthVersionLast="47" xr6:coauthVersionMax="47" xr10:uidLastSave="{00000000-0000-0000-0000-000000000000}"/>
  <bookViews>
    <workbookView xWindow="2260" yWindow="920" windowWidth="28760" windowHeight="20340" tabRatio="500" xr2:uid="{00000000-000D-0000-FFFF-FFFF00000000}"/>
  </bookViews>
  <sheets>
    <sheet name="Example Missions" sheetId="44" r:id="rId1"/>
    <sheet name="Mission Planner 1" sheetId="2" r:id="rId2"/>
    <sheet name="Mission Planner 2" sheetId="48" r:id="rId3"/>
    <sheet name="Mission Planner 3" sheetId="49" r:id="rId4"/>
    <sheet name="Mission Planner 4" sheetId="50" r:id="rId5"/>
  </sheets>
  <definedNames>
    <definedName name="Destinations" localSheetId="0">'Example Missions'!$AG$6:$BS$6</definedName>
    <definedName name="Destinations" localSheetId="1">'Mission Planner 1'!$AG$6:$BS$6</definedName>
    <definedName name="Destinations" localSheetId="2">'Mission Planner 2'!$AG$6:$BS$6</definedName>
    <definedName name="Destinations" localSheetId="3">'Mission Planner 3'!$AG$6:$BS$6</definedName>
    <definedName name="Destinations" localSheetId="4">'Mission Planner 4'!$AG$6:$BS$6</definedName>
    <definedName name="Maneuver_Difficulties" localSheetId="0">'Example Missions'!$AG$7:$BS$38</definedName>
    <definedName name="Maneuver_Difficulties" localSheetId="1">'Mission Planner 1'!$AG$7:$BS$38</definedName>
    <definedName name="Maneuver_Difficulties" localSheetId="2">'Mission Planner 2'!$AG$7:$BS$38</definedName>
    <definedName name="Maneuver_Difficulties" localSheetId="3">'Mission Planner 3'!$AG$7:$BS$38</definedName>
    <definedName name="Maneuver_Difficulties" localSheetId="4">'Mission Planner 4'!$AG$7:$BS$38</definedName>
    <definedName name="Maneuver_Years" localSheetId="0">'Example Missions'!$BV$7:$DH$38</definedName>
    <definedName name="Maneuver_Years" localSheetId="1">'Mission Planner 1'!$BV$7:$DH$38</definedName>
    <definedName name="Maneuver_Years" localSheetId="2">'Mission Planner 2'!$BV$7:$DH$38</definedName>
    <definedName name="Maneuver_Years" localSheetId="3">'Mission Planner 3'!$BV$7:$DH$38</definedName>
    <definedName name="Maneuver_Years" localSheetId="4">'Mission Planner 4'!$BV$7:$DH$38</definedName>
    <definedName name="OptYrs" localSheetId="0">'Example Missions'!$AA$5:$AA$7</definedName>
    <definedName name="OptYrs" localSheetId="2">'Mission Planner 2'!$AA$5:$AA$7</definedName>
    <definedName name="OptYrs" localSheetId="3">'Mission Planner 3'!$AA$5:$AA$7</definedName>
    <definedName name="OptYrs" localSheetId="4">'Mission Planner 4'!$AA$5:$AA$7</definedName>
    <definedName name="OptYrs">'Mission Planner 1'!$AA$5:$AA$7</definedName>
    <definedName name="Origins" localSheetId="0">'Example Missions'!$AF$7:$AF$38</definedName>
    <definedName name="Origins" localSheetId="1">'Mission Planner 1'!$AF$7:$AF$38</definedName>
    <definedName name="Origins" localSheetId="2">'Mission Planner 2'!$AF$7:$AF$38</definedName>
    <definedName name="Origins" localSheetId="3">'Mission Planner 3'!$AF$7:$AF$38</definedName>
    <definedName name="Origins" localSheetId="4">'Mission Planner 4'!$AF$7:$AF$38</definedName>
    <definedName name="_xlnm.Print_Area" localSheetId="0">'Example Missions'!$B$2:$Y$44</definedName>
    <definedName name="_xlnm.Print_Area" localSheetId="1">'Mission Planner 1'!$B$2:$Y$44</definedName>
    <definedName name="_xlnm.Print_Area" localSheetId="2">'Mission Planner 2'!$B$2:$Y$44</definedName>
    <definedName name="_xlnm.Print_Area" localSheetId="3">'Mission Planner 3'!$B$2:$Y$44</definedName>
    <definedName name="_xlnm.Print_Area" localSheetId="4">'Mission Planner 4'!$B$2:$Y$44</definedName>
    <definedName name="Valid_Destinations" localSheetId="0">'Example Missions'!$AF$6:$BS$6</definedName>
    <definedName name="Valid_Destinations" localSheetId="1">'Mission Planner 1'!$AF$6:$BS$6</definedName>
    <definedName name="Valid_Destinations" localSheetId="2">'Mission Planner 2'!$AF$6:$BS$6</definedName>
    <definedName name="Valid_Destinations" localSheetId="3">'Mission Planner 3'!$AF$6:$BS$6</definedName>
    <definedName name="Valid_Destinations" localSheetId="4">'Mission Planner 4'!$AF$6:$BS$6</definedName>
    <definedName name="Valid_Origins" localSheetId="0">'Example Missions'!$AF$6:$AF$38</definedName>
    <definedName name="Valid_Origins" localSheetId="1">'Mission Planner 1'!$AF$6:$AF$38</definedName>
    <definedName name="Valid_Origins" localSheetId="2">'Mission Planner 2'!$AF$6:$AF$38</definedName>
    <definedName name="Valid_Origins" localSheetId="3">'Mission Planner 3'!$AF$6:$AF$38</definedName>
    <definedName name="Valid_Origins" localSheetId="4">'Mission Planner 4'!$AF$6:$AF$38</definedName>
    <definedName name="Years" localSheetId="0">'Example Missions'!$EX$5:$EX$36</definedName>
    <definedName name="Years" localSheetId="2">'Mission Planner 2'!$EX$5:$EX$36</definedName>
    <definedName name="Years" localSheetId="3">'Mission Planner 3'!$EX$5:$EX$36</definedName>
    <definedName name="Years" localSheetId="4">'Mission Planner 4'!$EX$5:$EX$36</definedName>
    <definedName name="Years">'Mission Planner 1'!$EX$5:$EX$36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X54" i="50" l="1"/>
  <c r="V54" i="50"/>
  <c r="U54" i="50"/>
  <c r="S53" i="50"/>
  <c r="V53" i="50" s="1"/>
  <c r="R53" i="50"/>
  <c r="U53" i="50" s="1"/>
  <c r="X52" i="50"/>
  <c r="S52" i="50"/>
  <c r="V52" i="50" s="1"/>
  <c r="R52" i="50"/>
  <c r="U52" i="50" s="1"/>
  <c r="S51" i="50"/>
  <c r="V51" i="50" s="1"/>
  <c r="R51" i="50"/>
  <c r="U51" i="50" s="1"/>
  <c r="FD50" i="50"/>
  <c r="FC50" i="50"/>
  <c r="FB50" i="50"/>
  <c r="U50" i="50"/>
  <c r="S50" i="50"/>
  <c r="V50" i="50" s="1"/>
  <c r="R50" i="50"/>
  <c r="N50" i="50"/>
  <c r="M50" i="50"/>
  <c r="J50" i="50" a="1"/>
  <c r="J50" i="50" s="1"/>
  <c r="K50" i="50" s="1"/>
  <c r="I50" i="50"/>
  <c r="G50" i="50"/>
  <c r="E50" i="50"/>
  <c r="C50" i="50"/>
  <c r="X49" i="50"/>
  <c r="V49" i="50"/>
  <c r="U49" i="50"/>
  <c r="S48" i="50"/>
  <c r="V48" i="50" s="1"/>
  <c r="R48" i="50"/>
  <c r="U48" i="50" s="1"/>
  <c r="X47" i="50"/>
  <c r="S47" i="50"/>
  <c r="V47" i="50" s="1"/>
  <c r="R47" i="50"/>
  <c r="U47" i="50" s="1"/>
  <c r="V46" i="50"/>
  <c r="U46" i="50"/>
  <c r="S46" i="50"/>
  <c r="R46" i="50"/>
  <c r="FB45" i="50"/>
  <c r="FD45" i="50" s="1"/>
  <c r="S45" i="50"/>
  <c r="V45" i="50" s="1"/>
  <c r="R45" i="50"/>
  <c r="U45" i="50" s="1"/>
  <c r="N45" i="50"/>
  <c r="M45" i="50"/>
  <c r="J45" i="50" a="1"/>
  <c r="J45" i="50" s="1"/>
  <c r="K45" i="50" s="1"/>
  <c r="I45" i="50"/>
  <c r="G45" i="50"/>
  <c r="E45" i="50"/>
  <c r="C45" i="50"/>
  <c r="X44" i="50"/>
  <c r="V44" i="50"/>
  <c r="U44" i="50"/>
  <c r="V43" i="50"/>
  <c r="S43" i="50"/>
  <c r="R43" i="50"/>
  <c r="U43" i="50" s="1"/>
  <c r="X42" i="50"/>
  <c r="S42" i="50"/>
  <c r="V42" i="50" s="1"/>
  <c r="R42" i="50"/>
  <c r="U42" i="50" s="1"/>
  <c r="S41" i="50"/>
  <c r="V41" i="50" s="1"/>
  <c r="R41" i="50"/>
  <c r="U41" i="50" s="1"/>
  <c r="FB40" i="50"/>
  <c r="FD40" i="50" s="1"/>
  <c r="S40" i="50"/>
  <c r="V40" i="50" s="1"/>
  <c r="R40" i="50"/>
  <c r="U40" i="50" s="1"/>
  <c r="N40" i="50"/>
  <c r="M40" i="50"/>
  <c r="J40" i="50" a="1"/>
  <c r="J40" i="50" s="1"/>
  <c r="K40" i="50" s="1"/>
  <c r="I40" i="50"/>
  <c r="G40" i="50"/>
  <c r="E40" i="50"/>
  <c r="C40" i="50"/>
  <c r="X39" i="50"/>
  <c r="V39" i="50"/>
  <c r="U39" i="50"/>
  <c r="BU38" i="50"/>
  <c r="DI38" i="50" s="1"/>
  <c r="BR38" i="50"/>
  <c r="BQ38" i="50"/>
  <c r="BP38" i="50"/>
  <c r="BO38" i="50"/>
  <c r="BN38" i="50"/>
  <c r="BM38" i="50"/>
  <c r="BL38" i="50"/>
  <c r="BK38" i="50"/>
  <c r="BJ38" i="50"/>
  <c r="BI38" i="50"/>
  <c r="BH38" i="50"/>
  <c r="BG38" i="50"/>
  <c r="BF38" i="50"/>
  <c r="BE38" i="50"/>
  <c r="BD38" i="50"/>
  <c r="BC38" i="50"/>
  <c r="BB38" i="50"/>
  <c r="BA38" i="50"/>
  <c r="AZ38" i="50"/>
  <c r="AY38" i="50"/>
  <c r="AX38" i="50"/>
  <c r="AW38" i="50"/>
  <c r="AV38" i="50"/>
  <c r="AU38" i="50"/>
  <c r="AT38" i="50"/>
  <c r="AS38" i="50"/>
  <c r="AR38" i="50"/>
  <c r="AQ38" i="50"/>
  <c r="AP38" i="50"/>
  <c r="AN38" i="50"/>
  <c r="AM38" i="50"/>
  <c r="AL38" i="50"/>
  <c r="AK38" i="50"/>
  <c r="AJ38" i="50"/>
  <c r="AI38" i="50"/>
  <c r="AH38" i="50"/>
  <c r="AG38" i="50"/>
  <c r="S38" i="50"/>
  <c r="V38" i="50" s="1"/>
  <c r="R38" i="50"/>
  <c r="U38" i="50" s="1"/>
  <c r="BU37" i="50"/>
  <c r="DI37" i="50" s="1"/>
  <c r="BS37" i="50"/>
  <c r="BR37" i="50"/>
  <c r="BQ37" i="50"/>
  <c r="BP37" i="50"/>
  <c r="BO37" i="50"/>
  <c r="BN37" i="50"/>
  <c r="BM37" i="50"/>
  <c r="BK37" i="50"/>
  <c r="BJ37" i="50"/>
  <c r="BI37" i="50"/>
  <c r="BH37" i="50"/>
  <c r="BG37" i="50"/>
  <c r="BF37" i="50"/>
  <c r="BE37" i="50"/>
  <c r="BD37" i="50"/>
  <c r="BC37" i="50"/>
  <c r="BB37" i="50"/>
  <c r="BA37" i="50"/>
  <c r="AZ37" i="50"/>
  <c r="AY37" i="50"/>
  <c r="AX37" i="50"/>
  <c r="AW37" i="50"/>
  <c r="AV37" i="50"/>
  <c r="AU37" i="50"/>
  <c r="AT37" i="50"/>
  <c r="AS37" i="50"/>
  <c r="AR37" i="50"/>
  <c r="AQ37" i="50"/>
  <c r="AP37" i="50"/>
  <c r="AO37" i="50"/>
  <c r="AN37" i="50"/>
  <c r="AM37" i="50"/>
  <c r="AL37" i="50"/>
  <c r="AK37" i="50"/>
  <c r="AJ37" i="50"/>
  <c r="AI37" i="50"/>
  <c r="AH37" i="50"/>
  <c r="AG37" i="50"/>
  <c r="X37" i="50"/>
  <c r="U37" i="50"/>
  <c r="S37" i="50"/>
  <c r="V37" i="50" s="1"/>
  <c r="R37" i="50"/>
  <c r="BU36" i="50"/>
  <c r="DI36" i="50" s="1"/>
  <c r="BS36" i="50"/>
  <c r="BR36" i="50"/>
  <c r="BQ36" i="50"/>
  <c r="BP36" i="50"/>
  <c r="BO36" i="50"/>
  <c r="BM36" i="50"/>
  <c r="BL36" i="50"/>
  <c r="BK36" i="50"/>
  <c r="BJ36" i="50"/>
  <c r="BI36" i="50"/>
  <c r="BH36" i="50"/>
  <c r="BG36" i="50"/>
  <c r="BF36" i="50"/>
  <c r="BE36" i="50"/>
  <c r="BD36" i="50"/>
  <c r="BC36" i="50"/>
  <c r="BB36" i="50"/>
  <c r="BA36" i="50"/>
  <c r="AZ36" i="50"/>
  <c r="AY36" i="50"/>
  <c r="AX36" i="50"/>
  <c r="AW36" i="50"/>
  <c r="AV36" i="50"/>
  <c r="AU36" i="50"/>
  <c r="AT36" i="50"/>
  <c r="AS36" i="50"/>
  <c r="AR36" i="50"/>
  <c r="AQ36" i="50"/>
  <c r="AP36" i="50"/>
  <c r="AO36" i="50"/>
  <c r="AN36" i="50"/>
  <c r="AM36" i="50"/>
  <c r="AL36" i="50"/>
  <c r="AK36" i="50"/>
  <c r="AJ36" i="50"/>
  <c r="AI36" i="50"/>
  <c r="AH36" i="50"/>
  <c r="AG36" i="50"/>
  <c r="S36" i="50"/>
  <c r="V36" i="50" s="1"/>
  <c r="R36" i="50"/>
  <c r="U36" i="50" s="1"/>
  <c r="FB35" i="50"/>
  <c r="FD35" i="50" s="1"/>
  <c r="BU35" i="50"/>
  <c r="DI35" i="50" s="1"/>
  <c r="BS35" i="50"/>
  <c r="BR35" i="50"/>
  <c r="BQ35" i="50"/>
  <c r="BO35" i="50"/>
  <c r="BN35" i="50"/>
  <c r="BM35" i="50"/>
  <c r="BK35" i="50"/>
  <c r="BJ35" i="50"/>
  <c r="BI35" i="50"/>
  <c r="BH35" i="50"/>
  <c r="BG35" i="50"/>
  <c r="BF35" i="50"/>
  <c r="BE35" i="50"/>
  <c r="BD35" i="50"/>
  <c r="BC35" i="50"/>
  <c r="BB35" i="50"/>
  <c r="BA35" i="50"/>
  <c r="AZ35" i="50"/>
  <c r="AY35" i="50"/>
  <c r="AX35" i="50"/>
  <c r="AW35" i="50"/>
  <c r="AV35" i="50"/>
  <c r="AU35" i="50"/>
  <c r="AT35" i="50"/>
  <c r="AS35" i="50"/>
  <c r="AR35" i="50"/>
  <c r="AQ35" i="50"/>
  <c r="AP35" i="50"/>
  <c r="AO35" i="50"/>
  <c r="AN35" i="50"/>
  <c r="AM35" i="50"/>
  <c r="AL35" i="50"/>
  <c r="AK35" i="50"/>
  <c r="AJ35" i="50"/>
  <c r="AI35" i="50"/>
  <c r="AH35" i="50"/>
  <c r="AG35" i="50"/>
  <c r="S35" i="50"/>
  <c r="V35" i="50" s="1"/>
  <c r="R35" i="50"/>
  <c r="U35" i="50" s="1"/>
  <c r="N35" i="50"/>
  <c r="M35" i="50"/>
  <c r="J35" i="50" a="1"/>
  <c r="J35" i="50" s="1"/>
  <c r="K35" i="50" s="1"/>
  <c r="I35" i="50"/>
  <c r="G35" i="50"/>
  <c r="E35" i="50"/>
  <c r="C35" i="50"/>
  <c r="BU34" i="50"/>
  <c r="DI34" i="50" s="1"/>
  <c r="BS34" i="50"/>
  <c r="BR34" i="50"/>
  <c r="BM34" i="50"/>
  <c r="BL34" i="50"/>
  <c r="BJ34" i="50"/>
  <c r="BI34" i="50"/>
  <c r="BH34" i="50"/>
  <c r="BG34" i="50"/>
  <c r="BF34" i="50"/>
  <c r="BE34" i="50"/>
  <c r="BD34" i="50"/>
  <c r="BC34" i="50"/>
  <c r="BB34" i="50"/>
  <c r="BA34" i="50"/>
  <c r="AZ34" i="50"/>
  <c r="AY34" i="50"/>
  <c r="AX34" i="50"/>
  <c r="AW34" i="50"/>
  <c r="AV34" i="50"/>
  <c r="AU34" i="50"/>
  <c r="AT34" i="50"/>
  <c r="AS34" i="50"/>
  <c r="AR34" i="50"/>
  <c r="AQ34" i="50"/>
  <c r="AP34" i="50"/>
  <c r="AO34" i="50"/>
  <c r="AN34" i="50"/>
  <c r="AM34" i="50"/>
  <c r="AL34" i="50"/>
  <c r="AK34" i="50"/>
  <c r="AJ34" i="50"/>
  <c r="AI34" i="50"/>
  <c r="AH34" i="50"/>
  <c r="AG34" i="50"/>
  <c r="X34" i="50"/>
  <c r="V34" i="50"/>
  <c r="U34" i="50"/>
  <c r="BU33" i="50"/>
  <c r="DI33" i="50" s="1"/>
  <c r="BS33" i="50"/>
  <c r="BQ33" i="50"/>
  <c r="BP33" i="50"/>
  <c r="BO33" i="50"/>
  <c r="BN33" i="50"/>
  <c r="BK33" i="50"/>
  <c r="BJ33" i="50"/>
  <c r="BI33" i="50"/>
  <c r="BH33" i="50"/>
  <c r="BG33" i="50"/>
  <c r="BF33" i="50"/>
  <c r="BE33" i="50"/>
  <c r="BD33" i="50"/>
  <c r="BC33" i="50"/>
  <c r="BB33" i="50"/>
  <c r="BA33" i="50"/>
  <c r="AZ33" i="50"/>
  <c r="AY33" i="50"/>
  <c r="AX33" i="50"/>
  <c r="AW33" i="50"/>
  <c r="AV33" i="50"/>
  <c r="AU33" i="50"/>
  <c r="AT33" i="50"/>
  <c r="AS33" i="50"/>
  <c r="AR33" i="50"/>
  <c r="AQ33" i="50"/>
  <c r="AP33" i="50"/>
  <c r="AN33" i="50"/>
  <c r="AM33" i="50"/>
  <c r="AL33" i="50"/>
  <c r="AK33" i="50"/>
  <c r="AJ33" i="50"/>
  <c r="AI33" i="50"/>
  <c r="AH33" i="50"/>
  <c r="AG33" i="50"/>
  <c r="V33" i="50"/>
  <c r="U33" i="50"/>
  <c r="S33" i="50"/>
  <c r="R33" i="50"/>
  <c r="BU32" i="50"/>
  <c r="DI32" i="50" s="1"/>
  <c r="BS32" i="50"/>
  <c r="BR32" i="50"/>
  <c r="BQ32" i="50"/>
  <c r="BP32" i="50"/>
  <c r="BO32" i="50"/>
  <c r="BN32" i="50"/>
  <c r="BM32" i="50"/>
  <c r="BL32" i="50"/>
  <c r="BK32" i="50"/>
  <c r="BJ32" i="50"/>
  <c r="BI32" i="50"/>
  <c r="BH32" i="50"/>
  <c r="BG32" i="50"/>
  <c r="BF32" i="50"/>
  <c r="BE32" i="50"/>
  <c r="BC32" i="50"/>
  <c r="BB32" i="50"/>
  <c r="BA32" i="50"/>
  <c r="AZ32" i="50"/>
  <c r="AY32" i="50"/>
  <c r="AX32" i="50"/>
  <c r="AW32" i="50"/>
  <c r="AV32" i="50"/>
  <c r="AU32" i="50"/>
  <c r="AT32" i="50"/>
  <c r="AS32" i="50"/>
  <c r="AR32" i="50"/>
  <c r="AQ32" i="50"/>
  <c r="AP32" i="50"/>
  <c r="AO32" i="50"/>
  <c r="AN32" i="50"/>
  <c r="AM32" i="50"/>
  <c r="AL32" i="50"/>
  <c r="AK32" i="50"/>
  <c r="AJ32" i="50"/>
  <c r="AI32" i="50"/>
  <c r="AH32" i="50"/>
  <c r="AG32" i="50"/>
  <c r="X32" i="50"/>
  <c r="S32" i="50"/>
  <c r="V32" i="50" s="1"/>
  <c r="R32" i="50"/>
  <c r="U32" i="50" s="1"/>
  <c r="DI31" i="50"/>
  <c r="BU31" i="50"/>
  <c r="BS31" i="50"/>
  <c r="BR31" i="50"/>
  <c r="BQ31" i="50"/>
  <c r="BP31" i="50"/>
  <c r="BO31" i="50"/>
  <c r="BN31" i="50"/>
  <c r="BM31" i="50"/>
  <c r="BL31" i="50"/>
  <c r="BK31" i="50"/>
  <c r="BJ31" i="50"/>
  <c r="BI31" i="50"/>
  <c r="BG31" i="50"/>
  <c r="BF31" i="50"/>
  <c r="BE31" i="50"/>
  <c r="BD31" i="50"/>
  <c r="BC31" i="50"/>
  <c r="BB31" i="50"/>
  <c r="BA31" i="50"/>
  <c r="AZ31" i="50"/>
  <c r="AY31" i="50"/>
  <c r="AX31" i="50"/>
  <c r="AW31" i="50"/>
  <c r="AV31" i="50"/>
  <c r="AU31" i="50"/>
  <c r="AT31" i="50"/>
  <c r="AS31" i="50"/>
  <c r="AR31" i="50"/>
  <c r="AQ31" i="50"/>
  <c r="AP31" i="50"/>
  <c r="AO31" i="50"/>
  <c r="AN31" i="50"/>
  <c r="AM31" i="50"/>
  <c r="AL31" i="50"/>
  <c r="AK31" i="50"/>
  <c r="AJ31" i="50"/>
  <c r="AI31" i="50"/>
  <c r="AH31" i="50"/>
  <c r="AG31" i="50"/>
  <c r="S31" i="50"/>
  <c r="V31" i="50" s="1"/>
  <c r="R31" i="50"/>
  <c r="U31" i="50" s="1"/>
  <c r="FC30" i="50"/>
  <c r="FB30" i="50"/>
  <c r="FD30" i="50" s="1"/>
  <c r="BU30" i="50"/>
  <c r="DI30" i="50" s="1"/>
  <c r="BS30" i="50"/>
  <c r="BR30" i="50"/>
  <c r="BQ30" i="50"/>
  <c r="BP30" i="50"/>
  <c r="BO30" i="50"/>
  <c r="BN30" i="50"/>
  <c r="BM30" i="50"/>
  <c r="BL30" i="50"/>
  <c r="BK30" i="50"/>
  <c r="BJ30" i="50"/>
  <c r="BH30" i="50"/>
  <c r="BG30" i="50"/>
  <c r="BF30" i="50"/>
  <c r="BE30" i="50"/>
  <c r="BC30" i="50"/>
  <c r="BB30" i="50"/>
  <c r="BA30" i="50"/>
  <c r="AZ30" i="50"/>
  <c r="AY30" i="50"/>
  <c r="AX30" i="50"/>
  <c r="AW30" i="50"/>
  <c r="AV30" i="50"/>
  <c r="AU30" i="50"/>
  <c r="AT30" i="50"/>
  <c r="AS30" i="50"/>
  <c r="AR30" i="50"/>
  <c r="AQ30" i="50"/>
  <c r="AP30" i="50"/>
  <c r="AO30" i="50"/>
  <c r="AN30" i="50"/>
  <c r="AM30" i="50"/>
  <c r="AL30" i="50"/>
  <c r="AK30" i="50"/>
  <c r="AJ30" i="50"/>
  <c r="AI30" i="50"/>
  <c r="AH30" i="50"/>
  <c r="AG30" i="50"/>
  <c r="S30" i="50"/>
  <c r="V30" i="50" s="1"/>
  <c r="R30" i="50"/>
  <c r="U30" i="50" s="1"/>
  <c r="N30" i="50"/>
  <c r="M30" i="50"/>
  <c r="J30" i="50" a="1"/>
  <c r="J30" i="50" s="1"/>
  <c r="K30" i="50" s="1"/>
  <c r="I30" i="50"/>
  <c r="G30" i="50"/>
  <c r="E30" i="50"/>
  <c r="C30" i="50"/>
  <c r="BU29" i="50"/>
  <c r="DI29" i="50" s="1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X29" i="50"/>
  <c r="V29" i="50"/>
  <c r="U29" i="50"/>
  <c r="DI28" i="50"/>
  <c r="BU28" i="50"/>
  <c r="BS28" i="50"/>
  <c r="BR28" i="50"/>
  <c r="BQ28" i="50"/>
  <c r="BP28" i="50"/>
  <c r="BO28" i="50"/>
  <c r="BN28" i="50"/>
  <c r="BM28" i="50"/>
  <c r="BL28" i="50"/>
  <c r="BK28" i="50"/>
  <c r="BJ28" i="50"/>
  <c r="BI28" i="50"/>
  <c r="BH28" i="50"/>
  <c r="BG28" i="50"/>
  <c r="BF28" i="50"/>
  <c r="BE28" i="50"/>
  <c r="BB28" i="50"/>
  <c r="BA28" i="50"/>
  <c r="AZ28" i="50"/>
  <c r="AY28" i="50"/>
  <c r="AX28" i="50"/>
  <c r="AW28" i="50"/>
  <c r="AV28" i="50"/>
  <c r="AU28" i="50"/>
  <c r="AT28" i="50"/>
  <c r="AS28" i="50"/>
  <c r="AR28" i="50"/>
  <c r="AQ28" i="50"/>
  <c r="AP28" i="50"/>
  <c r="AO28" i="50"/>
  <c r="AN28" i="50"/>
  <c r="AM28" i="50"/>
  <c r="AL28" i="50"/>
  <c r="AK28" i="50"/>
  <c r="AJ28" i="50"/>
  <c r="AI28" i="50"/>
  <c r="AH28" i="50"/>
  <c r="AG28" i="50"/>
  <c r="S28" i="50"/>
  <c r="V28" i="50" s="1"/>
  <c r="R28" i="50"/>
  <c r="U28" i="50" s="1"/>
  <c r="BU27" i="50"/>
  <c r="DI27" i="50" s="1"/>
  <c r="BS27" i="50"/>
  <c r="BR27" i="50"/>
  <c r="BQ27" i="50"/>
  <c r="BP27" i="50"/>
  <c r="BO27" i="50"/>
  <c r="BN27" i="50"/>
  <c r="BM27" i="50"/>
  <c r="BL27" i="50"/>
  <c r="BK27" i="50"/>
  <c r="BI27" i="50"/>
  <c r="BE27" i="50"/>
  <c r="BD27" i="50"/>
  <c r="BB27" i="50"/>
  <c r="BA27" i="50"/>
  <c r="AZ27" i="50"/>
  <c r="AY27" i="50"/>
  <c r="AX27" i="50"/>
  <c r="AW27" i="50"/>
  <c r="AV27" i="50"/>
  <c r="AU27" i="50"/>
  <c r="AT27" i="50"/>
  <c r="AS27" i="50"/>
  <c r="AR27" i="50"/>
  <c r="AQ27" i="50"/>
  <c r="AP27" i="50"/>
  <c r="AO27" i="50"/>
  <c r="AN27" i="50"/>
  <c r="AM27" i="50"/>
  <c r="AL27" i="50"/>
  <c r="AK27" i="50"/>
  <c r="AJ27" i="50"/>
  <c r="AI27" i="50"/>
  <c r="AH27" i="50"/>
  <c r="AG27" i="50"/>
  <c r="X27" i="50"/>
  <c r="S27" i="50"/>
  <c r="V27" i="50" s="1"/>
  <c r="R27" i="50"/>
  <c r="U27" i="50" s="1"/>
  <c r="DI26" i="50"/>
  <c r="BU26" i="50"/>
  <c r="BS26" i="50"/>
  <c r="BR26" i="50"/>
  <c r="BQ26" i="50"/>
  <c r="BP26" i="50"/>
  <c r="BO26" i="50"/>
  <c r="BN26" i="50"/>
  <c r="BM26" i="50"/>
  <c r="BL26" i="50"/>
  <c r="BJ26" i="50"/>
  <c r="BI26" i="50"/>
  <c r="BH26" i="50"/>
  <c r="BG26" i="50"/>
  <c r="BF26" i="50"/>
  <c r="BC26" i="50"/>
  <c r="BB26" i="50"/>
  <c r="BA26" i="50"/>
  <c r="AZ26" i="50"/>
  <c r="AY26" i="50"/>
  <c r="AX26" i="50"/>
  <c r="AW26" i="50"/>
  <c r="AV26" i="50"/>
  <c r="AU26" i="50"/>
  <c r="AT26" i="50"/>
  <c r="AS26" i="50"/>
  <c r="AR26" i="50"/>
  <c r="AQ26" i="50"/>
  <c r="AP26" i="50"/>
  <c r="AN26" i="50"/>
  <c r="AM26" i="50"/>
  <c r="AL26" i="50"/>
  <c r="AK26" i="50"/>
  <c r="AJ26" i="50"/>
  <c r="AI26" i="50"/>
  <c r="AH26" i="50"/>
  <c r="AG26" i="50"/>
  <c r="S26" i="50"/>
  <c r="V26" i="50" s="1"/>
  <c r="R26" i="50"/>
  <c r="U26" i="50" s="1"/>
  <c r="FB25" i="50"/>
  <c r="FD25" i="50" s="1"/>
  <c r="BU25" i="50"/>
  <c r="DI25" i="50" s="1"/>
  <c r="BS25" i="50"/>
  <c r="BR25" i="50"/>
  <c r="BQ25" i="50"/>
  <c r="BP25" i="50"/>
  <c r="BO25" i="50"/>
  <c r="BN25" i="50"/>
  <c r="BM25" i="50"/>
  <c r="BL25" i="50"/>
  <c r="BK25" i="50"/>
  <c r="BJ25" i="50"/>
  <c r="BI25" i="50"/>
  <c r="BH25" i="50"/>
  <c r="BG25" i="50"/>
  <c r="BF25" i="50"/>
  <c r="BE25" i="50"/>
  <c r="BD25" i="50"/>
  <c r="BC25" i="50"/>
  <c r="BB25" i="50"/>
  <c r="BA25" i="50"/>
  <c r="AZ25" i="50"/>
  <c r="AY25" i="50"/>
  <c r="AX25" i="50"/>
  <c r="AW25" i="50"/>
  <c r="AV25" i="50"/>
  <c r="AU25" i="50"/>
  <c r="AT25" i="50"/>
  <c r="AS25" i="50"/>
  <c r="AR25" i="50"/>
  <c r="AQ25" i="50"/>
  <c r="AP25" i="50"/>
  <c r="AM25" i="50"/>
  <c r="AL25" i="50"/>
  <c r="AK25" i="50"/>
  <c r="AJ25" i="50"/>
  <c r="AI25" i="50"/>
  <c r="AH25" i="50"/>
  <c r="AG25" i="50"/>
  <c r="S25" i="50"/>
  <c r="V25" i="50" s="1"/>
  <c r="R25" i="50"/>
  <c r="U25" i="50" s="1"/>
  <c r="N25" i="50"/>
  <c r="M25" i="50"/>
  <c r="J25" i="50" a="1"/>
  <c r="J25" i="50" s="1"/>
  <c r="K25" i="50" s="1"/>
  <c r="I25" i="50"/>
  <c r="G25" i="50"/>
  <c r="E25" i="50"/>
  <c r="C25" i="50"/>
  <c r="BU24" i="50"/>
  <c r="DI24" i="50" s="1"/>
  <c r="BS24" i="50"/>
  <c r="BR24" i="50"/>
  <c r="BQ24" i="50"/>
  <c r="BP24" i="50"/>
  <c r="BO24" i="50"/>
  <c r="BN24" i="50"/>
  <c r="BM24" i="50"/>
  <c r="BL24" i="50"/>
  <c r="BK24" i="50"/>
  <c r="BJ24" i="50"/>
  <c r="BI24" i="50"/>
  <c r="BH24" i="50"/>
  <c r="BG24" i="50"/>
  <c r="BF24" i="50"/>
  <c r="BE24" i="50"/>
  <c r="BD24" i="50"/>
  <c r="BC24" i="50"/>
  <c r="BB24" i="50"/>
  <c r="BA24" i="50"/>
  <c r="AZ24" i="50"/>
  <c r="AY24" i="50"/>
  <c r="AW24" i="50"/>
  <c r="AV24" i="50"/>
  <c r="AU24" i="50"/>
  <c r="AT24" i="50"/>
  <c r="AS24" i="50"/>
  <c r="AR24" i="50"/>
  <c r="AQ24" i="50"/>
  <c r="AP24" i="50"/>
  <c r="AO24" i="50"/>
  <c r="AN24" i="50"/>
  <c r="AM24" i="50"/>
  <c r="AL24" i="50"/>
  <c r="AK24" i="50"/>
  <c r="AJ24" i="50"/>
  <c r="AI24" i="50"/>
  <c r="AH24" i="50"/>
  <c r="AG24" i="50"/>
  <c r="X24" i="50"/>
  <c r="V24" i="50"/>
  <c r="U24" i="50"/>
  <c r="DI23" i="50"/>
  <c r="BU23" i="50"/>
  <c r="BS23" i="50"/>
  <c r="BR23" i="50"/>
  <c r="BQ23" i="50"/>
  <c r="BP23" i="50"/>
  <c r="BO23" i="50"/>
  <c r="BN23" i="50"/>
  <c r="BM23" i="50"/>
  <c r="BL23" i="50"/>
  <c r="BK23" i="50"/>
  <c r="BJ23" i="50"/>
  <c r="BI23" i="50"/>
  <c r="BH23" i="50"/>
  <c r="BG23" i="50"/>
  <c r="BF23" i="50"/>
  <c r="BE23" i="50"/>
  <c r="BD23" i="50"/>
  <c r="BB23" i="50"/>
  <c r="AZ23" i="50"/>
  <c r="AW23" i="50"/>
  <c r="AV23" i="50"/>
  <c r="AU23" i="50"/>
  <c r="AT23" i="50"/>
  <c r="AS23" i="50"/>
  <c r="AR23" i="50"/>
  <c r="AQ23" i="50"/>
  <c r="AP23" i="50"/>
  <c r="AO23" i="50"/>
  <c r="AN23" i="50"/>
  <c r="AM23" i="50"/>
  <c r="AL23" i="50"/>
  <c r="AK23" i="50"/>
  <c r="AJ23" i="50"/>
  <c r="AI23" i="50"/>
  <c r="AH23" i="50"/>
  <c r="AG23" i="50"/>
  <c r="U23" i="50"/>
  <c r="S23" i="50"/>
  <c r="V23" i="50" s="1"/>
  <c r="R23" i="50"/>
  <c r="BU22" i="50"/>
  <c r="DI22" i="50" s="1"/>
  <c r="BS22" i="50"/>
  <c r="BR22" i="50"/>
  <c r="BQ22" i="50"/>
  <c r="BP22" i="50"/>
  <c r="BO22" i="50"/>
  <c r="BN22" i="50"/>
  <c r="BM22" i="50"/>
  <c r="BL22" i="50"/>
  <c r="BK22" i="50"/>
  <c r="BJ22" i="50"/>
  <c r="BI22" i="50"/>
  <c r="BH22" i="50"/>
  <c r="BG22" i="50"/>
  <c r="BF22" i="50"/>
  <c r="BE22" i="50"/>
  <c r="BD22" i="50"/>
  <c r="BC22" i="50"/>
  <c r="BB22" i="50"/>
  <c r="AZ22" i="50"/>
  <c r="AY22" i="50"/>
  <c r="AX22" i="50"/>
  <c r="AW22" i="50"/>
  <c r="AV22" i="50"/>
  <c r="AU22" i="50"/>
  <c r="AT22" i="50"/>
  <c r="AS22" i="50"/>
  <c r="AR22" i="50"/>
  <c r="AQ22" i="50"/>
  <c r="AP22" i="50"/>
  <c r="AM22" i="50"/>
  <c r="AL22" i="50"/>
  <c r="AK22" i="50"/>
  <c r="AJ22" i="50"/>
  <c r="AI22" i="50"/>
  <c r="AH22" i="50"/>
  <c r="AG22" i="50"/>
  <c r="X22" i="50"/>
  <c r="S22" i="50"/>
  <c r="V22" i="50" s="1"/>
  <c r="R22" i="50"/>
  <c r="U22" i="50" s="1"/>
  <c r="DI21" i="50"/>
  <c r="BU21" i="50"/>
  <c r="BS21" i="50"/>
  <c r="BR21" i="50"/>
  <c r="BQ21" i="50"/>
  <c r="BP21" i="50"/>
  <c r="BO21" i="50"/>
  <c r="BN21" i="50"/>
  <c r="BM21" i="50"/>
  <c r="BL21" i="50"/>
  <c r="BK21" i="50"/>
  <c r="BJ21" i="50"/>
  <c r="BI21" i="50"/>
  <c r="BH21" i="50"/>
  <c r="BG21" i="50"/>
  <c r="BF21" i="50"/>
  <c r="BE21" i="50"/>
  <c r="BD21" i="50"/>
  <c r="BC21" i="50"/>
  <c r="BB21" i="50"/>
  <c r="BA21" i="50"/>
  <c r="AZ21" i="50"/>
  <c r="AY21" i="50"/>
  <c r="AX21" i="50"/>
  <c r="AW21" i="50"/>
  <c r="AU21" i="50"/>
  <c r="AT21" i="50"/>
  <c r="AS21" i="50"/>
  <c r="AR21" i="50"/>
  <c r="AQ21" i="50"/>
  <c r="AP21" i="50"/>
  <c r="AO21" i="50"/>
  <c r="AN21" i="50"/>
  <c r="AM21" i="50"/>
  <c r="AL21" i="50"/>
  <c r="AK21" i="50"/>
  <c r="AJ21" i="50"/>
  <c r="AI21" i="50"/>
  <c r="AH21" i="50"/>
  <c r="AG21" i="50"/>
  <c r="S21" i="50"/>
  <c r="V21" i="50" s="1"/>
  <c r="R21" i="50"/>
  <c r="U21" i="50" s="1"/>
  <c r="FB20" i="50"/>
  <c r="FD20" i="50" s="1"/>
  <c r="BU20" i="50"/>
  <c r="DI20" i="50" s="1"/>
  <c r="BS20" i="50"/>
  <c r="BR20" i="50"/>
  <c r="BQ20" i="50"/>
  <c r="BP20" i="50"/>
  <c r="BO20" i="50"/>
  <c r="BN20" i="50"/>
  <c r="BM20" i="50"/>
  <c r="BL20" i="50"/>
  <c r="BK20" i="50"/>
  <c r="BJ20" i="50"/>
  <c r="BI20" i="50"/>
  <c r="BH20" i="50"/>
  <c r="BG20" i="50"/>
  <c r="BF20" i="50"/>
  <c r="BE20" i="50"/>
  <c r="BD20" i="50"/>
  <c r="BC20" i="50"/>
  <c r="BB20" i="50"/>
  <c r="BA20" i="50"/>
  <c r="AZ20" i="50"/>
  <c r="AY20" i="50"/>
  <c r="AX20" i="50"/>
  <c r="AV20" i="50"/>
  <c r="AU20" i="50"/>
  <c r="AT20" i="50"/>
  <c r="AS20" i="50"/>
  <c r="AR20" i="50"/>
  <c r="AQ20" i="50"/>
  <c r="AP20" i="50"/>
  <c r="AO20" i="50"/>
  <c r="AM20" i="50"/>
  <c r="AL20" i="50"/>
  <c r="AK20" i="50"/>
  <c r="AJ20" i="50"/>
  <c r="AI20" i="50"/>
  <c r="AH20" i="50"/>
  <c r="AG20" i="50"/>
  <c r="S20" i="50"/>
  <c r="V20" i="50" s="1"/>
  <c r="R20" i="50"/>
  <c r="U20" i="50" s="1"/>
  <c r="N20" i="50"/>
  <c r="M20" i="50"/>
  <c r="J20" i="50" a="1"/>
  <c r="J20" i="50" s="1"/>
  <c r="K20" i="50" s="1"/>
  <c r="I20" i="50"/>
  <c r="G20" i="50"/>
  <c r="E20" i="50"/>
  <c r="C20" i="50"/>
  <c r="BU19" i="50"/>
  <c r="DI19" i="50" s="1"/>
  <c r="BS19" i="50"/>
  <c r="BR19" i="50"/>
  <c r="BQ19" i="50"/>
  <c r="BP19" i="50"/>
  <c r="BO19" i="50"/>
  <c r="BN19" i="50"/>
  <c r="BM19" i="50"/>
  <c r="BL19" i="50"/>
  <c r="BK19" i="50"/>
  <c r="BJ19" i="50"/>
  <c r="BI19" i="50"/>
  <c r="BH19" i="50"/>
  <c r="BG19" i="50"/>
  <c r="BF19" i="50"/>
  <c r="BE19" i="50"/>
  <c r="BD19" i="50"/>
  <c r="BC19" i="50"/>
  <c r="BB19" i="50"/>
  <c r="BA19" i="50"/>
  <c r="AZ19" i="50"/>
  <c r="AY19" i="50"/>
  <c r="AX19" i="50"/>
  <c r="AU19" i="50"/>
  <c r="AT19" i="50"/>
  <c r="AS19" i="50"/>
  <c r="AR19" i="50"/>
  <c r="AQ19" i="50"/>
  <c r="AP19" i="50"/>
  <c r="AO19" i="50"/>
  <c r="AN19" i="50"/>
  <c r="AM19" i="50"/>
  <c r="AL19" i="50"/>
  <c r="AK19" i="50"/>
  <c r="AJ19" i="50"/>
  <c r="AI19" i="50"/>
  <c r="AH19" i="50"/>
  <c r="AG19" i="50"/>
  <c r="X19" i="50"/>
  <c r="V19" i="50"/>
  <c r="U19" i="50"/>
  <c r="BU18" i="50"/>
  <c r="DI18" i="50" s="1"/>
  <c r="BS18" i="50"/>
  <c r="BR18" i="50"/>
  <c r="BQ18" i="50"/>
  <c r="BP18" i="50"/>
  <c r="BO18" i="50"/>
  <c r="BN18" i="50"/>
  <c r="BM18" i="50"/>
  <c r="BL18" i="50"/>
  <c r="BK18" i="50"/>
  <c r="BJ18" i="50"/>
  <c r="BI18" i="50"/>
  <c r="BH18" i="50"/>
  <c r="BG18" i="50"/>
  <c r="BF18" i="50"/>
  <c r="BE18" i="50"/>
  <c r="BD18" i="50"/>
  <c r="BC18" i="50"/>
  <c r="BB18" i="50"/>
  <c r="BA18" i="50"/>
  <c r="AZ18" i="50"/>
  <c r="AY18" i="50"/>
  <c r="AX18" i="50"/>
  <c r="AW18" i="50"/>
  <c r="AV18" i="50"/>
  <c r="AU18" i="50"/>
  <c r="AT18" i="50"/>
  <c r="AS18" i="50"/>
  <c r="AR18" i="50"/>
  <c r="AQ18" i="50"/>
  <c r="AO18" i="50"/>
  <c r="AN18" i="50"/>
  <c r="AM18" i="50"/>
  <c r="AL18" i="50"/>
  <c r="AK18" i="50"/>
  <c r="AJ18" i="50"/>
  <c r="AI18" i="50"/>
  <c r="AH18" i="50"/>
  <c r="AG18" i="50"/>
  <c r="V18" i="50"/>
  <c r="S18" i="50"/>
  <c r="R18" i="50"/>
  <c r="U18" i="50" s="1"/>
  <c r="BU17" i="50"/>
  <c r="DI17" i="50" s="1"/>
  <c r="BS17" i="50"/>
  <c r="BR17" i="50"/>
  <c r="BQ17" i="50"/>
  <c r="BP17" i="50"/>
  <c r="BO17" i="50"/>
  <c r="BN17" i="50"/>
  <c r="BM17" i="50"/>
  <c r="BL17" i="50"/>
  <c r="BK17" i="50"/>
  <c r="BJ17" i="50"/>
  <c r="BI17" i="50"/>
  <c r="BH17" i="50"/>
  <c r="BG17" i="50"/>
  <c r="BF17" i="50"/>
  <c r="BE17" i="50"/>
  <c r="BD17" i="50"/>
  <c r="BC17" i="50"/>
  <c r="BB17" i="50"/>
  <c r="BA17" i="50"/>
  <c r="AZ17" i="50"/>
  <c r="AY17" i="50"/>
  <c r="AX17" i="50"/>
  <c r="AW17" i="50"/>
  <c r="AV17" i="50"/>
  <c r="AU17" i="50"/>
  <c r="AT17" i="50"/>
  <c r="AS17" i="50"/>
  <c r="AR17" i="50"/>
  <c r="AQ17" i="50"/>
  <c r="AO17" i="50"/>
  <c r="AN17" i="50"/>
  <c r="AM17" i="50"/>
  <c r="AL17" i="50"/>
  <c r="AK17" i="50"/>
  <c r="AJ17" i="50"/>
  <c r="AI17" i="50"/>
  <c r="AH17" i="50"/>
  <c r="AG17" i="50"/>
  <c r="X17" i="50"/>
  <c r="S17" i="50"/>
  <c r="V17" i="50" s="1"/>
  <c r="R17" i="50"/>
  <c r="U17" i="50" s="1"/>
  <c r="BU16" i="50"/>
  <c r="DI16" i="50" s="1"/>
  <c r="BS16" i="50"/>
  <c r="BR16" i="50"/>
  <c r="BQ16" i="50"/>
  <c r="BP16" i="50"/>
  <c r="BO16" i="50"/>
  <c r="BN16" i="50"/>
  <c r="BM16" i="50"/>
  <c r="BL16" i="50"/>
  <c r="BK16" i="50"/>
  <c r="BJ16" i="50"/>
  <c r="BI16" i="50"/>
  <c r="BH16" i="50"/>
  <c r="BG16" i="50"/>
  <c r="BF16" i="50"/>
  <c r="BE16" i="50"/>
  <c r="BD16" i="50"/>
  <c r="BB16" i="50"/>
  <c r="BA16" i="50"/>
  <c r="AZ16" i="50"/>
  <c r="AY16" i="50"/>
  <c r="AX16" i="50"/>
  <c r="AW16" i="50"/>
  <c r="AV16" i="50"/>
  <c r="AU16" i="50"/>
  <c r="AT16" i="50"/>
  <c r="AR16" i="50"/>
  <c r="AO16" i="50"/>
  <c r="AN16" i="50"/>
  <c r="AM16" i="50"/>
  <c r="AL16" i="50"/>
  <c r="AK16" i="50"/>
  <c r="AJ16" i="50"/>
  <c r="AI16" i="50"/>
  <c r="AH16" i="50"/>
  <c r="AG16" i="50"/>
  <c r="S16" i="50"/>
  <c r="V16" i="50" s="1"/>
  <c r="R16" i="50"/>
  <c r="U16" i="50" s="1"/>
  <c r="FB15" i="50"/>
  <c r="FC15" i="50" s="1"/>
  <c r="DI15" i="50"/>
  <c r="BU15" i="50"/>
  <c r="BS15" i="50"/>
  <c r="BR15" i="50"/>
  <c r="BQ15" i="50"/>
  <c r="BP15" i="50"/>
  <c r="BO15" i="50"/>
  <c r="BN15" i="50"/>
  <c r="BM15" i="50"/>
  <c r="BL15" i="50"/>
  <c r="BK15" i="50"/>
  <c r="BJ15" i="50"/>
  <c r="BI15" i="50"/>
  <c r="BH15" i="50"/>
  <c r="BG15" i="50"/>
  <c r="BF15" i="50"/>
  <c r="BE15" i="50"/>
  <c r="BD15" i="50"/>
  <c r="BC15" i="50"/>
  <c r="BB15" i="50"/>
  <c r="BA15" i="50"/>
  <c r="AZ15" i="50"/>
  <c r="AY15" i="50"/>
  <c r="AX15" i="50"/>
  <c r="AW15" i="50"/>
  <c r="AV15" i="50"/>
  <c r="AU15" i="50"/>
  <c r="AR15" i="50"/>
  <c r="AQ15" i="50"/>
  <c r="AP15" i="50"/>
  <c r="AM15" i="50"/>
  <c r="AL15" i="50"/>
  <c r="AK15" i="50"/>
  <c r="AJ15" i="50"/>
  <c r="AH15" i="50"/>
  <c r="AG15" i="50"/>
  <c r="V15" i="50"/>
  <c r="U15" i="50"/>
  <c r="S15" i="50"/>
  <c r="R15" i="50"/>
  <c r="N15" i="50"/>
  <c r="M15" i="50"/>
  <c r="J15" i="50" a="1"/>
  <c r="J15" i="50" s="1"/>
  <c r="K15" i="50" s="1"/>
  <c r="I15" i="50"/>
  <c r="G15" i="50"/>
  <c r="E15" i="50"/>
  <c r="C15" i="50"/>
  <c r="DI14" i="50"/>
  <c r="BU14" i="50"/>
  <c r="BS14" i="50"/>
  <c r="BQ14" i="50"/>
  <c r="BP14" i="50"/>
  <c r="BO14" i="50"/>
  <c r="BN14" i="50"/>
  <c r="BM14" i="50"/>
  <c r="BL14" i="50"/>
  <c r="BJ14" i="50"/>
  <c r="BI14" i="50"/>
  <c r="BH14" i="50"/>
  <c r="BG14" i="50"/>
  <c r="BF14" i="50"/>
  <c r="BE14" i="50"/>
  <c r="BD14" i="50"/>
  <c r="BA14" i="50"/>
  <c r="AZ14" i="50"/>
  <c r="AY14" i="50"/>
  <c r="AX14" i="50"/>
  <c r="AW14" i="50"/>
  <c r="AV14" i="50"/>
  <c r="AU14" i="50"/>
  <c r="AT14" i="50"/>
  <c r="AS14" i="50"/>
  <c r="AR14" i="50"/>
  <c r="AO14" i="50"/>
  <c r="AN14" i="50"/>
  <c r="AM14" i="50"/>
  <c r="AL14" i="50"/>
  <c r="AK14" i="50"/>
  <c r="AH14" i="50"/>
  <c r="AG14" i="50"/>
  <c r="X14" i="50"/>
  <c r="V14" i="50"/>
  <c r="U14" i="50"/>
  <c r="DI13" i="50"/>
  <c r="BU13" i="50"/>
  <c r="BS13" i="50"/>
  <c r="BR13" i="50"/>
  <c r="BQ13" i="50"/>
  <c r="BP13" i="50"/>
  <c r="BO13" i="50"/>
  <c r="BN13" i="50"/>
  <c r="BM13" i="50"/>
  <c r="BL13" i="50"/>
  <c r="BK13" i="50"/>
  <c r="BJ13" i="50"/>
  <c r="BI13" i="50"/>
  <c r="BH13" i="50"/>
  <c r="BG13" i="50"/>
  <c r="BF13" i="50"/>
  <c r="BE13" i="50"/>
  <c r="BD13" i="50"/>
  <c r="BC13" i="50"/>
  <c r="BA13" i="50"/>
  <c r="AY13" i="50"/>
  <c r="AW13" i="50"/>
  <c r="AV13" i="50"/>
  <c r="AT13" i="50"/>
  <c r="AS13" i="50"/>
  <c r="AR13" i="50"/>
  <c r="AQ13" i="50"/>
  <c r="AO13" i="50"/>
  <c r="AN13" i="50"/>
  <c r="AM13" i="50"/>
  <c r="AL13" i="50"/>
  <c r="AK13" i="50"/>
  <c r="AJ13" i="50"/>
  <c r="AH13" i="50"/>
  <c r="AG13" i="50"/>
  <c r="V13" i="50"/>
  <c r="U13" i="50"/>
  <c r="S13" i="50"/>
  <c r="R13" i="50"/>
  <c r="BU12" i="50"/>
  <c r="DI12" i="50" s="1"/>
  <c r="BS12" i="50"/>
  <c r="BR12" i="50"/>
  <c r="BQ12" i="50"/>
  <c r="BP12" i="50"/>
  <c r="BO12" i="50"/>
  <c r="BN12" i="50"/>
  <c r="BM12" i="50"/>
  <c r="BL12" i="50"/>
  <c r="BK12" i="50"/>
  <c r="BJ12" i="50"/>
  <c r="BI12" i="50"/>
  <c r="BH12" i="50"/>
  <c r="BG12" i="50"/>
  <c r="BF12" i="50"/>
  <c r="BE12" i="50"/>
  <c r="BD12" i="50"/>
  <c r="BC12" i="50"/>
  <c r="BB12" i="50"/>
  <c r="BA12" i="50"/>
  <c r="AZ12" i="50"/>
  <c r="AY12" i="50"/>
  <c r="AX12" i="50"/>
  <c r="AW12" i="50"/>
  <c r="AV12" i="50"/>
  <c r="AU12" i="50"/>
  <c r="AT12" i="50"/>
  <c r="AS12" i="50"/>
  <c r="AR12" i="50"/>
  <c r="AQ12" i="50"/>
  <c r="AP12" i="50"/>
  <c r="AO12" i="50"/>
  <c r="AN12" i="50"/>
  <c r="AM12" i="50"/>
  <c r="AL12" i="50"/>
  <c r="AJ12" i="50"/>
  <c r="AI12" i="50"/>
  <c r="AH12" i="50"/>
  <c r="AG12" i="50"/>
  <c r="X12" i="50"/>
  <c r="S12" i="50"/>
  <c r="V12" i="50" s="1"/>
  <c r="R12" i="50"/>
  <c r="U12" i="50" s="1"/>
  <c r="DI11" i="50"/>
  <c r="BU11" i="50"/>
  <c r="BS11" i="50"/>
  <c r="BR11" i="50"/>
  <c r="BQ11" i="50"/>
  <c r="BP11" i="50"/>
  <c r="BO11" i="50"/>
  <c r="BN11" i="50"/>
  <c r="BM11" i="50"/>
  <c r="BL11" i="50"/>
  <c r="BK11" i="50"/>
  <c r="BJ11" i="50"/>
  <c r="BI11" i="50"/>
  <c r="BH11" i="50"/>
  <c r="BG11" i="50"/>
  <c r="BF11" i="50"/>
  <c r="BE11" i="50"/>
  <c r="BD11" i="50"/>
  <c r="BC11" i="50"/>
  <c r="BB11" i="50"/>
  <c r="BA11" i="50"/>
  <c r="AZ11" i="50"/>
  <c r="AY11" i="50"/>
  <c r="AX11" i="50"/>
  <c r="AW11" i="50"/>
  <c r="AV11" i="50"/>
  <c r="AU11" i="50"/>
  <c r="AT11" i="50"/>
  <c r="AS11" i="50"/>
  <c r="AR11" i="50"/>
  <c r="AQ11" i="50"/>
  <c r="AP11" i="50"/>
  <c r="AO11" i="50"/>
  <c r="AN11" i="50"/>
  <c r="AL11" i="50"/>
  <c r="AJ11" i="50"/>
  <c r="AH11" i="50"/>
  <c r="AG11" i="50"/>
  <c r="S11" i="50"/>
  <c r="V11" i="50" s="1"/>
  <c r="R11" i="50"/>
  <c r="U11" i="50" s="1"/>
  <c r="FB10" i="50"/>
  <c r="FC10" i="50" s="1"/>
  <c r="DI10" i="50"/>
  <c r="BU10" i="50"/>
  <c r="BS10" i="50"/>
  <c r="BR10" i="50"/>
  <c r="BQ10" i="50"/>
  <c r="BP10" i="50"/>
  <c r="BO10" i="50"/>
  <c r="BN10" i="50"/>
  <c r="BM10" i="50"/>
  <c r="BL10" i="50"/>
  <c r="BK10" i="50"/>
  <c r="BJ10" i="50"/>
  <c r="BI10" i="50"/>
  <c r="BH10" i="50"/>
  <c r="BG10" i="50"/>
  <c r="BF10" i="50"/>
  <c r="BE10" i="50"/>
  <c r="BD10" i="50"/>
  <c r="BC10" i="50"/>
  <c r="BB10" i="50"/>
  <c r="BA10" i="50"/>
  <c r="AZ10" i="50"/>
  <c r="AY10" i="50"/>
  <c r="AX10" i="50"/>
  <c r="AW10" i="50"/>
  <c r="AV10" i="50"/>
  <c r="AU10" i="50"/>
  <c r="AT10" i="50"/>
  <c r="AS10" i="50"/>
  <c r="AR10" i="50"/>
  <c r="AQ10" i="50"/>
  <c r="AP10" i="50"/>
  <c r="AO10" i="50"/>
  <c r="AN10" i="50"/>
  <c r="AL10" i="50"/>
  <c r="AK10" i="50"/>
  <c r="AJ10" i="50"/>
  <c r="AH10" i="50"/>
  <c r="AG10" i="50"/>
  <c r="S10" i="50"/>
  <c r="V10" i="50" s="1"/>
  <c r="R10" i="50"/>
  <c r="U10" i="50" s="1"/>
  <c r="N10" i="50"/>
  <c r="M10" i="50"/>
  <c r="J10" i="50"/>
  <c r="K10" i="50" s="1"/>
  <c r="J10" i="50" a="1"/>
  <c r="I10" i="50"/>
  <c r="G10" i="50"/>
  <c r="E10" i="50"/>
  <c r="C10" i="50"/>
  <c r="BU9" i="50"/>
  <c r="DI9" i="50" s="1"/>
  <c r="BS9" i="50"/>
  <c r="BR9" i="50"/>
  <c r="BQ9" i="50"/>
  <c r="BP9" i="50"/>
  <c r="BO9" i="50"/>
  <c r="BN9" i="50"/>
  <c r="BM9" i="50"/>
  <c r="BL9" i="50"/>
  <c r="BK9" i="50"/>
  <c r="BJ9" i="50"/>
  <c r="BI9" i="50"/>
  <c r="BH9" i="50"/>
  <c r="BG9" i="50"/>
  <c r="BF9" i="50"/>
  <c r="BE9" i="50"/>
  <c r="BD9" i="50"/>
  <c r="BC9" i="50"/>
  <c r="BB9" i="50"/>
  <c r="BA9" i="50"/>
  <c r="AZ9" i="50"/>
  <c r="AY9" i="50"/>
  <c r="AX9" i="50"/>
  <c r="AW9" i="50"/>
  <c r="AV9" i="50"/>
  <c r="AU9" i="50"/>
  <c r="AT9" i="50"/>
  <c r="AS9" i="50"/>
  <c r="AQ9" i="50"/>
  <c r="AM9" i="50"/>
  <c r="AJ9" i="50"/>
  <c r="AI9" i="50"/>
  <c r="AH9" i="50"/>
  <c r="X9" i="50"/>
  <c r="V9" i="50"/>
  <c r="U9" i="50"/>
  <c r="BU8" i="50"/>
  <c r="DI8" i="50" s="1"/>
  <c r="BS8" i="50"/>
  <c r="BR8" i="50"/>
  <c r="BQ8" i="50"/>
  <c r="BP8" i="50"/>
  <c r="BO8" i="50"/>
  <c r="BN8" i="50"/>
  <c r="BM8" i="50"/>
  <c r="BL8" i="50"/>
  <c r="BK8" i="50"/>
  <c r="BJ8" i="50"/>
  <c r="BI8" i="50"/>
  <c r="BH8" i="50"/>
  <c r="BG8" i="50"/>
  <c r="BF8" i="50"/>
  <c r="BE8" i="50"/>
  <c r="BD8" i="50"/>
  <c r="BC8" i="50"/>
  <c r="BB8" i="50"/>
  <c r="BA8" i="50"/>
  <c r="AZ8" i="50"/>
  <c r="AY8" i="50"/>
  <c r="AX8" i="50"/>
  <c r="AW8" i="50"/>
  <c r="AV8" i="50"/>
  <c r="AU8" i="50"/>
  <c r="AT8" i="50"/>
  <c r="AS8" i="50"/>
  <c r="AR8" i="50"/>
  <c r="AQ8" i="50"/>
  <c r="AP8" i="50"/>
  <c r="AO8" i="50"/>
  <c r="AN8" i="50"/>
  <c r="AM8" i="50"/>
  <c r="AL8" i="50"/>
  <c r="AK8" i="50"/>
  <c r="AJ8" i="50"/>
  <c r="AH8" i="50"/>
  <c r="S8" i="50"/>
  <c r="V8" i="50" s="1"/>
  <c r="R8" i="50"/>
  <c r="U8" i="50" s="1"/>
  <c r="BU7" i="50"/>
  <c r="DI7" i="50" s="1"/>
  <c r="BS7" i="50"/>
  <c r="BR7" i="50"/>
  <c r="BQ7" i="50"/>
  <c r="BP7" i="50"/>
  <c r="BO7" i="50"/>
  <c r="BN7" i="50"/>
  <c r="BM7" i="50"/>
  <c r="BL7" i="50"/>
  <c r="BK7" i="50"/>
  <c r="BJ7" i="50"/>
  <c r="BI7" i="50"/>
  <c r="BH7" i="50"/>
  <c r="BG7" i="50"/>
  <c r="BF7" i="50"/>
  <c r="BE7" i="50"/>
  <c r="BD7" i="50"/>
  <c r="BC7" i="50"/>
  <c r="BB7" i="50"/>
  <c r="BA7" i="50"/>
  <c r="AZ7" i="50"/>
  <c r="AY7" i="50"/>
  <c r="AX7" i="50"/>
  <c r="AW7" i="50"/>
  <c r="AV7" i="50"/>
  <c r="AU7" i="50"/>
  <c r="AT7" i="50"/>
  <c r="AS7" i="50"/>
  <c r="AR7" i="50"/>
  <c r="AQ7" i="50"/>
  <c r="AP7" i="50"/>
  <c r="AO7" i="50"/>
  <c r="AN7" i="50"/>
  <c r="AM7" i="50"/>
  <c r="AL7" i="50"/>
  <c r="AK7" i="50"/>
  <c r="AJ7" i="50"/>
  <c r="AG7" i="50"/>
  <c r="X7" i="50"/>
  <c r="S7" i="50"/>
  <c r="V7" i="50" s="1"/>
  <c r="R7" i="50"/>
  <c r="U7" i="50" s="1"/>
  <c r="DH6" i="50"/>
  <c r="EV6" i="50" s="1"/>
  <c r="DE6" i="50"/>
  <c r="ES6" i="50" s="1"/>
  <c r="CV6" i="50"/>
  <c r="EJ6" i="50" s="1"/>
  <c r="CS6" i="50"/>
  <c r="EG6" i="50" s="1"/>
  <c r="CI6" i="50"/>
  <c r="DW6" i="50" s="1"/>
  <c r="BW6" i="50"/>
  <c r="DK6" i="50" s="1"/>
  <c r="BR6" i="50"/>
  <c r="DG6" i="50" s="1"/>
  <c r="EU6" i="50" s="1"/>
  <c r="BQ6" i="50"/>
  <c r="DF6" i="50" s="1"/>
  <c r="ET6" i="50" s="1"/>
  <c r="BP6" i="50"/>
  <c r="BN6" i="50"/>
  <c r="DC6" i="50" s="1"/>
  <c r="EQ6" i="50" s="1"/>
  <c r="BL6" i="50"/>
  <c r="DA6" i="50" s="1"/>
  <c r="EO6" i="50" s="1"/>
  <c r="BK6" i="50"/>
  <c r="CZ6" i="50" s="1"/>
  <c r="EN6" i="50" s="1"/>
  <c r="BJ6" i="50"/>
  <c r="CY6" i="50" s="1"/>
  <c r="EM6" i="50" s="1"/>
  <c r="BI6" i="50"/>
  <c r="CX6" i="50" s="1"/>
  <c r="EL6" i="50" s="1"/>
  <c r="BH6" i="50"/>
  <c r="CW6" i="50" s="1"/>
  <c r="EK6" i="50" s="1"/>
  <c r="BG6" i="50"/>
  <c r="BF6" i="50"/>
  <c r="CU6" i="50" s="1"/>
  <c r="EI6" i="50" s="1"/>
  <c r="BE6" i="50"/>
  <c r="CT6" i="50" s="1"/>
  <c r="EH6" i="50" s="1"/>
  <c r="BD6" i="50"/>
  <c r="BC6" i="50"/>
  <c r="CR6" i="50" s="1"/>
  <c r="EF6" i="50" s="1"/>
  <c r="BB6" i="50"/>
  <c r="CQ6" i="50" s="1"/>
  <c r="EE6" i="50" s="1"/>
  <c r="BA6" i="50"/>
  <c r="CP6" i="50" s="1"/>
  <c r="ED6" i="50" s="1"/>
  <c r="AZ6" i="50"/>
  <c r="CO6" i="50" s="1"/>
  <c r="EC6" i="50" s="1"/>
  <c r="AX6" i="50"/>
  <c r="CM6" i="50" s="1"/>
  <c r="EA6" i="50" s="1"/>
  <c r="AW6" i="50"/>
  <c r="CL6" i="50" s="1"/>
  <c r="DZ6" i="50" s="1"/>
  <c r="AV6" i="50"/>
  <c r="CK6" i="50" s="1"/>
  <c r="DY6" i="50" s="1"/>
  <c r="AU6" i="50"/>
  <c r="CJ6" i="50" s="1"/>
  <c r="DX6" i="50" s="1"/>
  <c r="AT6" i="50"/>
  <c r="AS6" i="50"/>
  <c r="CH6" i="50" s="1"/>
  <c r="DV6" i="50" s="1"/>
  <c r="AR6" i="50"/>
  <c r="CG6" i="50" s="1"/>
  <c r="DU6" i="50" s="1"/>
  <c r="AP6" i="50"/>
  <c r="CE6" i="50" s="1"/>
  <c r="DS6" i="50" s="1"/>
  <c r="AO6" i="50"/>
  <c r="CD6" i="50" s="1"/>
  <c r="DR6" i="50" s="1"/>
  <c r="AN6" i="50"/>
  <c r="CC6" i="50" s="1"/>
  <c r="DQ6" i="50" s="1"/>
  <c r="AM6" i="50"/>
  <c r="CB6" i="50" s="1"/>
  <c r="DP6" i="50" s="1"/>
  <c r="AL6" i="50"/>
  <c r="CA6" i="50" s="1"/>
  <c r="DO6" i="50" s="1"/>
  <c r="AK6" i="50"/>
  <c r="BZ6" i="50" s="1"/>
  <c r="DN6" i="50" s="1"/>
  <c r="AI6" i="50"/>
  <c r="BX6" i="50" s="1"/>
  <c r="DL6" i="50" s="1"/>
  <c r="AH6" i="50"/>
  <c r="AG6" i="50"/>
  <c r="V6" i="50"/>
  <c r="S6" i="50"/>
  <c r="R6" i="50"/>
  <c r="U6" i="50" s="1"/>
  <c r="FB5" i="50"/>
  <c r="FD5" i="50" s="1"/>
  <c r="S5" i="50"/>
  <c r="V5" i="50" s="1"/>
  <c r="R5" i="50"/>
  <c r="U5" i="50" s="1"/>
  <c r="N5" i="50"/>
  <c r="M5" i="50"/>
  <c r="J5" i="50" a="1"/>
  <c r="J5" i="50" s="1"/>
  <c r="K5" i="50" s="1"/>
  <c r="I5" i="50"/>
  <c r="G5" i="50"/>
  <c r="E5" i="50"/>
  <c r="C5" i="50"/>
  <c r="X54" i="49"/>
  <c r="V54" i="49"/>
  <c r="U54" i="49"/>
  <c r="S53" i="49"/>
  <c r="V53" i="49" s="1"/>
  <c r="R53" i="49"/>
  <c r="U53" i="49" s="1"/>
  <c r="X52" i="49"/>
  <c r="S52" i="49"/>
  <c r="V52" i="49" s="1"/>
  <c r="R52" i="49"/>
  <c r="U52" i="49" s="1"/>
  <c r="S51" i="49"/>
  <c r="V51" i="49" s="1"/>
  <c r="R51" i="49"/>
  <c r="U51" i="49" s="1"/>
  <c r="FD50" i="49"/>
  <c r="FC50" i="49"/>
  <c r="FB50" i="49"/>
  <c r="U50" i="49"/>
  <c r="S50" i="49"/>
  <c r="V50" i="49" s="1"/>
  <c r="R50" i="49"/>
  <c r="N50" i="49"/>
  <c r="M50" i="49"/>
  <c r="J50" i="49" a="1"/>
  <c r="J50" i="49" s="1"/>
  <c r="K50" i="49" s="1"/>
  <c r="I50" i="49"/>
  <c r="G50" i="49"/>
  <c r="E50" i="49"/>
  <c r="C50" i="49"/>
  <c r="X49" i="49"/>
  <c r="V49" i="49"/>
  <c r="U49" i="49"/>
  <c r="S48" i="49"/>
  <c r="V48" i="49" s="1"/>
  <c r="R48" i="49"/>
  <c r="U48" i="49" s="1"/>
  <c r="X47" i="49"/>
  <c r="V47" i="49"/>
  <c r="S47" i="49"/>
  <c r="R47" i="49"/>
  <c r="U47" i="49" s="1"/>
  <c r="V46" i="49"/>
  <c r="U46" i="49"/>
  <c r="S46" i="49"/>
  <c r="R46" i="49"/>
  <c r="FB45" i="49"/>
  <c r="FD45" i="49" s="1"/>
  <c r="S45" i="49"/>
  <c r="V45" i="49" s="1"/>
  <c r="R45" i="49"/>
  <c r="U45" i="49" s="1"/>
  <c r="N45" i="49"/>
  <c r="M45" i="49"/>
  <c r="J45" i="49" a="1"/>
  <c r="J45" i="49" s="1"/>
  <c r="K45" i="49" s="1"/>
  <c r="I45" i="49"/>
  <c r="G45" i="49"/>
  <c r="E45" i="49"/>
  <c r="C45" i="49"/>
  <c r="X44" i="49"/>
  <c r="V44" i="49"/>
  <c r="U44" i="49"/>
  <c r="V43" i="49"/>
  <c r="S43" i="49"/>
  <c r="R43" i="49"/>
  <c r="U43" i="49" s="1"/>
  <c r="X42" i="49"/>
  <c r="S42" i="49"/>
  <c r="V42" i="49" s="1"/>
  <c r="R42" i="49"/>
  <c r="U42" i="49" s="1"/>
  <c r="S41" i="49"/>
  <c r="V41" i="49" s="1"/>
  <c r="R41" i="49"/>
  <c r="U41" i="49" s="1"/>
  <c r="FB40" i="49"/>
  <c r="FD40" i="49" s="1"/>
  <c r="U40" i="49"/>
  <c r="S40" i="49"/>
  <c r="V40" i="49" s="1"/>
  <c r="R40" i="49"/>
  <c r="N40" i="49"/>
  <c r="M40" i="49"/>
  <c r="J40" i="49" a="1"/>
  <c r="J40" i="49" s="1"/>
  <c r="K40" i="49" s="1"/>
  <c r="I40" i="49"/>
  <c r="G40" i="49"/>
  <c r="E40" i="49"/>
  <c r="C40" i="49"/>
  <c r="X39" i="49"/>
  <c r="V39" i="49"/>
  <c r="U39" i="49"/>
  <c r="DI38" i="49"/>
  <c r="BU38" i="49"/>
  <c r="BR38" i="49"/>
  <c r="BQ38" i="49"/>
  <c r="BP38" i="49"/>
  <c r="BO38" i="49"/>
  <c r="BN38" i="49"/>
  <c r="BM38" i="49"/>
  <c r="BL38" i="49"/>
  <c r="BK38" i="49"/>
  <c r="BJ38" i="49"/>
  <c r="BI38" i="49"/>
  <c r="BH38" i="49"/>
  <c r="BG38" i="49"/>
  <c r="BF38" i="49"/>
  <c r="BE38" i="49"/>
  <c r="BD38" i="49"/>
  <c r="BC38" i="49"/>
  <c r="BB38" i="49"/>
  <c r="BA38" i="49"/>
  <c r="AZ38" i="49"/>
  <c r="AY38" i="49"/>
  <c r="AX38" i="49"/>
  <c r="AW38" i="49"/>
  <c r="AV38" i="49"/>
  <c r="AU38" i="49"/>
  <c r="AT38" i="49"/>
  <c r="AS38" i="49"/>
  <c r="AR38" i="49"/>
  <c r="AQ38" i="49"/>
  <c r="AP38" i="49"/>
  <c r="AN38" i="49"/>
  <c r="AM38" i="49"/>
  <c r="AL38" i="49"/>
  <c r="AK38" i="49"/>
  <c r="AJ38" i="49"/>
  <c r="AI38" i="49"/>
  <c r="AH38" i="49"/>
  <c r="AG38" i="49"/>
  <c r="S38" i="49"/>
  <c r="V38" i="49" s="1"/>
  <c r="R38" i="49"/>
  <c r="U38" i="49" s="1"/>
  <c r="BU37" i="49"/>
  <c r="DI37" i="49" s="1"/>
  <c r="BS37" i="49"/>
  <c r="BR37" i="49"/>
  <c r="BQ37" i="49"/>
  <c r="BP37" i="49"/>
  <c r="BO37" i="49"/>
  <c r="BN37" i="49"/>
  <c r="BM37" i="49"/>
  <c r="BK37" i="49"/>
  <c r="BJ37" i="49"/>
  <c r="BI37" i="49"/>
  <c r="BH37" i="49"/>
  <c r="BG37" i="49"/>
  <c r="BF37" i="49"/>
  <c r="BE37" i="49"/>
  <c r="BD37" i="49"/>
  <c r="BC37" i="49"/>
  <c r="BB37" i="49"/>
  <c r="BA37" i="49"/>
  <c r="AZ37" i="49"/>
  <c r="AY37" i="49"/>
  <c r="AX37" i="49"/>
  <c r="AW37" i="49"/>
  <c r="AV37" i="49"/>
  <c r="AU37" i="49"/>
  <c r="AT37" i="49"/>
  <c r="AS37" i="49"/>
  <c r="AR37" i="49"/>
  <c r="AQ37" i="49"/>
  <c r="AP37" i="49"/>
  <c r="AO37" i="49"/>
  <c r="AN37" i="49"/>
  <c r="AM37" i="49"/>
  <c r="AL37" i="49"/>
  <c r="AK37" i="49"/>
  <c r="AJ37" i="49"/>
  <c r="AI37" i="49"/>
  <c r="AH37" i="49"/>
  <c r="AG37" i="49"/>
  <c r="X37" i="49"/>
  <c r="U37" i="49"/>
  <c r="S37" i="49"/>
  <c r="V37" i="49" s="1"/>
  <c r="R37" i="49"/>
  <c r="BU36" i="49"/>
  <c r="DI36" i="49" s="1"/>
  <c r="BS36" i="49"/>
  <c r="BR36" i="49"/>
  <c r="BQ36" i="49"/>
  <c r="BP36" i="49"/>
  <c r="BO36" i="49"/>
  <c r="BM36" i="49"/>
  <c r="BL36" i="49"/>
  <c r="BK36" i="49"/>
  <c r="BJ36" i="49"/>
  <c r="BI36" i="49"/>
  <c r="BH36" i="49"/>
  <c r="BG36" i="49"/>
  <c r="BF36" i="49"/>
  <c r="BE36" i="49"/>
  <c r="BD36" i="49"/>
  <c r="BC36" i="49"/>
  <c r="BB36" i="49"/>
  <c r="BA36" i="49"/>
  <c r="AZ36" i="49"/>
  <c r="AY36" i="49"/>
  <c r="AX36" i="49"/>
  <c r="AW36" i="49"/>
  <c r="AV36" i="49"/>
  <c r="AU36" i="49"/>
  <c r="AT36" i="49"/>
  <c r="AS36" i="49"/>
  <c r="AR36" i="49"/>
  <c r="AQ36" i="49"/>
  <c r="AP36" i="49"/>
  <c r="AO36" i="49"/>
  <c r="AN36" i="49"/>
  <c r="AM36" i="49"/>
  <c r="AL36" i="49"/>
  <c r="AK36" i="49"/>
  <c r="AJ36" i="49"/>
  <c r="AI36" i="49"/>
  <c r="AH36" i="49"/>
  <c r="AG36" i="49"/>
  <c r="S36" i="49"/>
  <c r="V36" i="49" s="1"/>
  <c r="R36" i="49"/>
  <c r="U36" i="49" s="1"/>
  <c r="FB35" i="49"/>
  <c r="FD35" i="49" s="1"/>
  <c r="BU35" i="49"/>
  <c r="DI35" i="49" s="1"/>
  <c r="BS35" i="49"/>
  <c r="BR35" i="49"/>
  <c r="BQ35" i="49"/>
  <c r="BO35" i="49"/>
  <c r="BN35" i="49"/>
  <c r="BM35" i="49"/>
  <c r="BK35" i="49"/>
  <c r="BJ35" i="49"/>
  <c r="BI35" i="49"/>
  <c r="BH35" i="49"/>
  <c r="BG35" i="49"/>
  <c r="BF35" i="49"/>
  <c r="BE35" i="49"/>
  <c r="BD35" i="49"/>
  <c r="BC35" i="49"/>
  <c r="BB35" i="49"/>
  <c r="BA35" i="49"/>
  <c r="AZ35" i="49"/>
  <c r="AY35" i="49"/>
  <c r="AX35" i="49"/>
  <c r="AW35" i="49"/>
  <c r="AV35" i="49"/>
  <c r="AU35" i="49"/>
  <c r="AT35" i="49"/>
  <c r="AS35" i="49"/>
  <c r="AR35" i="49"/>
  <c r="AQ35" i="49"/>
  <c r="AP35" i="49"/>
  <c r="AO35" i="49"/>
  <c r="AN35" i="49"/>
  <c r="AM35" i="49"/>
  <c r="AL35" i="49"/>
  <c r="AK35" i="49"/>
  <c r="AJ35" i="49"/>
  <c r="AI35" i="49"/>
  <c r="AH35" i="49"/>
  <c r="AG35" i="49"/>
  <c r="S35" i="49"/>
  <c r="V35" i="49" s="1"/>
  <c r="R35" i="49"/>
  <c r="U35" i="49" s="1"/>
  <c r="N35" i="49"/>
  <c r="M35" i="49"/>
  <c r="J35" i="49" a="1"/>
  <c r="J35" i="49" s="1"/>
  <c r="K35" i="49" s="1"/>
  <c r="I35" i="49"/>
  <c r="G35" i="49"/>
  <c r="E35" i="49"/>
  <c r="C35" i="49"/>
  <c r="BU34" i="49"/>
  <c r="DI34" i="49" s="1"/>
  <c r="BS34" i="49"/>
  <c r="BR34" i="49"/>
  <c r="BM34" i="49"/>
  <c r="BL34" i="49"/>
  <c r="BJ34" i="49"/>
  <c r="BI34" i="49"/>
  <c r="BH34" i="49"/>
  <c r="BG34" i="49"/>
  <c r="BF34" i="49"/>
  <c r="BE34" i="49"/>
  <c r="BD34" i="49"/>
  <c r="BC34" i="49"/>
  <c r="BB34" i="49"/>
  <c r="BA34" i="49"/>
  <c r="AZ34" i="49"/>
  <c r="AY34" i="49"/>
  <c r="AX34" i="49"/>
  <c r="AW34" i="49"/>
  <c r="AV34" i="49"/>
  <c r="AU34" i="49"/>
  <c r="AT34" i="49"/>
  <c r="AS34" i="49"/>
  <c r="AR34" i="49"/>
  <c r="AQ34" i="49"/>
  <c r="AP34" i="49"/>
  <c r="AO34" i="49"/>
  <c r="AN34" i="49"/>
  <c r="AM34" i="49"/>
  <c r="AL34" i="49"/>
  <c r="AK34" i="49"/>
  <c r="AJ34" i="49"/>
  <c r="AI34" i="49"/>
  <c r="AH34" i="49"/>
  <c r="AG34" i="49"/>
  <c r="X34" i="49"/>
  <c r="V34" i="49"/>
  <c r="U34" i="49"/>
  <c r="DI33" i="49"/>
  <c r="BU33" i="49"/>
  <c r="BS33" i="49"/>
  <c r="BQ33" i="49"/>
  <c r="BP33" i="49"/>
  <c r="BO33" i="49"/>
  <c r="BN33" i="49"/>
  <c r="BK33" i="49"/>
  <c r="BJ33" i="49"/>
  <c r="BI33" i="49"/>
  <c r="BH33" i="49"/>
  <c r="BG33" i="49"/>
  <c r="BF33" i="49"/>
  <c r="BE33" i="49"/>
  <c r="BD33" i="49"/>
  <c r="BC33" i="49"/>
  <c r="BB33" i="49"/>
  <c r="BA33" i="49"/>
  <c r="AZ33" i="49"/>
  <c r="AY33" i="49"/>
  <c r="AX33" i="49"/>
  <c r="AW33" i="49"/>
  <c r="AV33" i="49"/>
  <c r="AU33" i="49"/>
  <c r="AT33" i="49"/>
  <c r="AS33" i="49"/>
  <c r="AR33" i="49"/>
  <c r="AQ33" i="49"/>
  <c r="AP33" i="49"/>
  <c r="AN33" i="49"/>
  <c r="AM33" i="49"/>
  <c r="AL33" i="49"/>
  <c r="AK33" i="49"/>
  <c r="AJ33" i="49"/>
  <c r="AI33" i="49"/>
  <c r="AH33" i="49"/>
  <c r="AG33" i="49"/>
  <c r="V33" i="49"/>
  <c r="U33" i="49"/>
  <c r="S33" i="49"/>
  <c r="R33" i="49"/>
  <c r="BU32" i="49"/>
  <c r="DI32" i="49" s="1"/>
  <c r="BS32" i="49"/>
  <c r="BR32" i="49"/>
  <c r="BQ32" i="49"/>
  <c r="BP32" i="49"/>
  <c r="BO32" i="49"/>
  <c r="BN32" i="49"/>
  <c r="BM32" i="49"/>
  <c r="BL32" i="49"/>
  <c r="BK32" i="49"/>
  <c r="BJ32" i="49"/>
  <c r="BI32" i="49"/>
  <c r="BH32" i="49"/>
  <c r="BG32" i="49"/>
  <c r="BF32" i="49"/>
  <c r="BE32" i="49"/>
  <c r="BC32" i="49"/>
  <c r="BB32" i="49"/>
  <c r="BA32" i="49"/>
  <c r="AZ32" i="49"/>
  <c r="AY32" i="49"/>
  <c r="AX32" i="49"/>
  <c r="AW32" i="49"/>
  <c r="AV32" i="49"/>
  <c r="AU32" i="49"/>
  <c r="AT32" i="49"/>
  <c r="AS32" i="49"/>
  <c r="AR32" i="49"/>
  <c r="AQ32" i="49"/>
  <c r="AP32" i="49"/>
  <c r="AO32" i="49"/>
  <c r="AN32" i="49"/>
  <c r="AM32" i="49"/>
  <c r="AL32" i="49"/>
  <c r="AK32" i="49"/>
  <c r="AJ32" i="49"/>
  <c r="AI32" i="49"/>
  <c r="AH32" i="49"/>
  <c r="AG32" i="49"/>
  <c r="X32" i="49"/>
  <c r="S32" i="49"/>
  <c r="V32" i="49" s="1"/>
  <c r="R32" i="49"/>
  <c r="U32" i="49" s="1"/>
  <c r="DI31" i="49"/>
  <c r="BU31" i="49"/>
  <c r="BS31" i="49"/>
  <c r="BR31" i="49"/>
  <c r="BQ31" i="49"/>
  <c r="BP31" i="49"/>
  <c r="BO31" i="49"/>
  <c r="BN31" i="49"/>
  <c r="BM31" i="49"/>
  <c r="BL31" i="49"/>
  <c r="BK31" i="49"/>
  <c r="BJ31" i="49"/>
  <c r="BI31" i="49"/>
  <c r="BG31" i="49"/>
  <c r="BF31" i="49"/>
  <c r="BE31" i="49"/>
  <c r="BD31" i="49"/>
  <c r="BC31" i="49"/>
  <c r="BB31" i="49"/>
  <c r="BA31" i="49"/>
  <c r="AZ31" i="49"/>
  <c r="AY31" i="49"/>
  <c r="AX31" i="49"/>
  <c r="AW31" i="49"/>
  <c r="AV31" i="49"/>
  <c r="AU31" i="49"/>
  <c r="AT31" i="49"/>
  <c r="AS31" i="49"/>
  <c r="AR31" i="49"/>
  <c r="AQ31" i="49"/>
  <c r="AP31" i="49"/>
  <c r="AO31" i="49"/>
  <c r="AN31" i="49"/>
  <c r="AM31" i="49"/>
  <c r="AL31" i="49"/>
  <c r="AK31" i="49"/>
  <c r="AJ31" i="49"/>
  <c r="AI31" i="49"/>
  <c r="AH31" i="49"/>
  <c r="AG31" i="49"/>
  <c r="S31" i="49"/>
  <c r="V31" i="49" s="1"/>
  <c r="R31" i="49"/>
  <c r="U31" i="49" s="1"/>
  <c r="FB30" i="49"/>
  <c r="FD30" i="49" s="1"/>
  <c r="BU30" i="49"/>
  <c r="DI30" i="49" s="1"/>
  <c r="BS30" i="49"/>
  <c r="BR30" i="49"/>
  <c r="BQ30" i="49"/>
  <c r="BP30" i="49"/>
  <c r="BO30" i="49"/>
  <c r="BN30" i="49"/>
  <c r="BM30" i="49"/>
  <c r="BL30" i="49"/>
  <c r="BK30" i="49"/>
  <c r="BJ30" i="49"/>
  <c r="BH30" i="49"/>
  <c r="BG30" i="49"/>
  <c r="BF30" i="49"/>
  <c r="BE30" i="49"/>
  <c r="BC30" i="49"/>
  <c r="BB30" i="49"/>
  <c r="BA30" i="49"/>
  <c r="AZ30" i="49"/>
  <c r="AY30" i="49"/>
  <c r="AX30" i="49"/>
  <c r="AW30" i="49"/>
  <c r="AV30" i="49"/>
  <c r="AU30" i="49"/>
  <c r="AT30" i="49"/>
  <c r="AS30" i="49"/>
  <c r="AR30" i="49"/>
  <c r="AQ30" i="49"/>
  <c r="AP30" i="49"/>
  <c r="AO30" i="49"/>
  <c r="AN30" i="49"/>
  <c r="AM30" i="49"/>
  <c r="AL30" i="49"/>
  <c r="AK30" i="49"/>
  <c r="AJ30" i="49"/>
  <c r="AI30" i="49"/>
  <c r="AH30" i="49"/>
  <c r="AG30" i="49"/>
  <c r="S30" i="49"/>
  <c r="V30" i="49" s="1"/>
  <c r="R30" i="49"/>
  <c r="U30" i="49" s="1"/>
  <c r="N30" i="49"/>
  <c r="M30" i="49"/>
  <c r="J30" i="49" a="1"/>
  <c r="J30" i="49" s="1"/>
  <c r="K30" i="49" s="1"/>
  <c r="I30" i="49"/>
  <c r="G30" i="49"/>
  <c r="E30" i="49"/>
  <c r="C30" i="49"/>
  <c r="BU29" i="49"/>
  <c r="DI29" i="49" s="1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X29" i="49"/>
  <c r="V29" i="49"/>
  <c r="U29" i="49"/>
  <c r="DI28" i="49"/>
  <c r="BU28" i="49"/>
  <c r="BS28" i="49"/>
  <c r="BR28" i="49"/>
  <c r="BQ28" i="49"/>
  <c r="BP28" i="49"/>
  <c r="BO28" i="49"/>
  <c r="BN28" i="49"/>
  <c r="BM28" i="49"/>
  <c r="BL28" i="49"/>
  <c r="BK28" i="49"/>
  <c r="BJ28" i="49"/>
  <c r="BI28" i="49"/>
  <c r="BH28" i="49"/>
  <c r="BG28" i="49"/>
  <c r="BF28" i="49"/>
  <c r="BE28" i="49"/>
  <c r="BB28" i="49"/>
  <c r="BA28" i="49"/>
  <c r="AZ28" i="49"/>
  <c r="AY28" i="49"/>
  <c r="AX28" i="49"/>
  <c r="AW28" i="49"/>
  <c r="AV28" i="49"/>
  <c r="AU28" i="49"/>
  <c r="AT28" i="49"/>
  <c r="AS28" i="49"/>
  <c r="AR28" i="49"/>
  <c r="AQ28" i="49"/>
  <c r="AP28" i="49"/>
  <c r="AO28" i="49"/>
  <c r="AN28" i="49"/>
  <c r="AM28" i="49"/>
  <c r="AL28" i="49"/>
  <c r="AK28" i="49"/>
  <c r="AJ28" i="49"/>
  <c r="AI28" i="49"/>
  <c r="AH28" i="49"/>
  <c r="AG28" i="49"/>
  <c r="S28" i="49"/>
  <c r="V28" i="49" s="1"/>
  <c r="R28" i="49"/>
  <c r="U28" i="49" s="1"/>
  <c r="BU27" i="49"/>
  <c r="DI27" i="49" s="1"/>
  <c r="BS27" i="49"/>
  <c r="BR27" i="49"/>
  <c r="BQ27" i="49"/>
  <c r="BP27" i="49"/>
  <c r="BO27" i="49"/>
  <c r="BN27" i="49"/>
  <c r="BM27" i="49"/>
  <c r="BL27" i="49"/>
  <c r="BK27" i="49"/>
  <c r="BI27" i="49"/>
  <c r="BE27" i="49"/>
  <c r="BD27" i="49"/>
  <c r="BB27" i="49"/>
  <c r="BA27" i="49"/>
  <c r="AZ27" i="49"/>
  <c r="AY27" i="49"/>
  <c r="AX27" i="49"/>
  <c r="AW27" i="49"/>
  <c r="AV27" i="49"/>
  <c r="AU27" i="49"/>
  <c r="AT27" i="49"/>
  <c r="AS27" i="49"/>
  <c r="AR27" i="49"/>
  <c r="AQ27" i="49"/>
  <c r="AP27" i="49"/>
  <c r="AO27" i="49"/>
  <c r="AN27" i="49"/>
  <c r="AM27" i="49"/>
  <c r="AL27" i="49"/>
  <c r="AK27" i="49"/>
  <c r="AJ27" i="49"/>
  <c r="AI27" i="49"/>
  <c r="AH27" i="49"/>
  <c r="AG27" i="49"/>
  <c r="X27" i="49"/>
  <c r="S27" i="49"/>
  <c r="V27" i="49" s="1"/>
  <c r="R27" i="49"/>
  <c r="U27" i="49" s="1"/>
  <c r="DI26" i="49"/>
  <c r="BU26" i="49"/>
  <c r="BS26" i="49"/>
  <c r="BR26" i="49"/>
  <c r="BQ26" i="49"/>
  <c r="BP26" i="49"/>
  <c r="BO26" i="49"/>
  <c r="BN26" i="49"/>
  <c r="BM26" i="49"/>
  <c r="BL26" i="49"/>
  <c r="BJ26" i="49"/>
  <c r="BI26" i="49"/>
  <c r="BH26" i="49"/>
  <c r="BG26" i="49"/>
  <c r="BF26" i="49"/>
  <c r="BC26" i="49"/>
  <c r="BB26" i="49"/>
  <c r="BA26" i="49"/>
  <c r="AZ26" i="49"/>
  <c r="AY26" i="49"/>
  <c r="AX26" i="49"/>
  <c r="AW26" i="49"/>
  <c r="AV26" i="49"/>
  <c r="AU26" i="49"/>
  <c r="AT26" i="49"/>
  <c r="AS26" i="49"/>
  <c r="AR26" i="49"/>
  <c r="AQ26" i="49"/>
  <c r="AP26" i="49"/>
  <c r="AN26" i="49"/>
  <c r="AM26" i="49"/>
  <c r="AL26" i="49"/>
  <c r="AK26" i="49"/>
  <c r="AJ26" i="49"/>
  <c r="AI26" i="49"/>
  <c r="AH26" i="49"/>
  <c r="AG26" i="49"/>
  <c r="S26" i="49"/>
  <c r="V26" i="49" s="1"/>
  <c r="R26" i="49"/>
  <c r="U26" i="49" s="1"/>
  <c r="FB25" i="49"/>
  <c r="FD25" i="49" s="1"/>
  <c r="BU25" i="49"/>
  <c r="DI25" i="49" s="1"/>
  <c r="BS25" i="49"/>
  <c r="BR25" i="49"/>
  <c r="BQ25" i="49"/>
  <c r="BP25" i="49"/>
  <c r="BO25" i="49"/>
  <c r="BN25" i="49"/>
  <c r="BM25" i="49"/>
  <c r="BL25" i="49"/>
  <c r="BK25" i="49"/>
  <c r="BJ25" i="49"/>
  <c r="BI25" i="49"/>
  <c r="BH25" i="49"/>
  <c r="BG25" i="49"/>
  <c r="BF25" i="49"/>
  <c r="BE25" i="49"/>
  <c r="BD25" i="49"/>
  <c r="BC25" i="49"/>
  <c r="BB25" i="49"/>
  <c r="BA25" i="49"/>
  <c r="AZ25" i="49"/>
  <c r="AY25" i="49"/>
  <c r="AX25" i="49"/>
  <c r="AW25" i="49"/>
  <c r="AV25" i="49"/>
  <c r="AU25" i="49"/>
  <c r="AT25" i="49"/>
  <c r="AS25" i="49"/>
  <c r="AR25" i="49"/>
  <c r="AQ25" i="49"/>
  <c r="AP25" i="49"/>
  <c r="AM25" i="49"/>
  <c r="AL25" i="49"/>
  <c r="AK25" i="49"/>
  <c r="AJ25" i="49"/>
  <c r="AI25" i="49"/>
  <c r="AH25" i="49"/>
  <c r="AG25" i="49"/>
  <c r="S25" i="49"/>
  <c r="V25" i="49" s="1"/>
  <c r="R25" i="49"/>
  <c r="U25" i="49" s="1"/>
  <c r="N25" i="49"/>
  <c r="M25" i="49"/>
  <c r="J25" i="49" a="1"/>
  <c r="J25" i="49" s="1"/>
  <c r="K25" i="49" s="1"/>
  <c r="I25" i="49"/>
  <c r="G25" i="49"/>
  <c r="E25" i="49"/>
  <c r="C25" i="49"/>
  <c r="BU24" i="49"/>
  <c r="DI24" i="49" s="1"/>
  <c r="BS24" i="49"/>
  <c r="BR24" i="49"/>
  <c r="BQ24" i="49"/>
  <c r="BP24" i="49"/>
  <c r="BO24" i="49"/>
  <c r="BN24" i="49"/>
  <c r="BM24" i="49"/>
  <c r="BL24" i="49"/>
  <c r="BK24" i="49"/>
  <c r="BJ24" i="49"/>
  <c r="BI24" i="49"/>
  <c r="BH24" i="49"/>
  <c r="BG24" i="49"/>
  <c r="BF24" i="49"/>
  <c r="BE24" i="49"/>
  <c r="BD24" i="49"/>
  <c r="BC24" i="49"/>
  <c r="BB24" i="49"/>
  <c r="BA24" i="49"/>
  <c r="AZ24" i="49"/>
  <c r="AY24" i="49"/>
  <c r="AW24" i="49"/>
  <c r="AV24" i="49"/>
  <c r="AU24" i="49"/>
  <c r="AT24" i="49"/>
  <c r="AS24" i="49"/>
  <c r="AR24" i="49"/>
  <c r="AQ24" i="49"/>
  <c r="AP24" i="49"/>
  <c r="AO24" i="49"/>
  <c r="AN24" i="49"/>
  <c r="AM24" i="49"/>
  <c r="AL24" i="49"/>
  <c r="AK24" i="49"/>
  <c r="AJ24" i="49"/>
  <c r="AI24" i="49"/>
  <c r="AH24" i="49"/>
  <c r="AG24" i="49"/>
  <c r="X24" i="49"/>
  <c r="V24" i="49"/>
  <c r="U24" i="49"/>
  <c r="BU23" i="49"/>
  <c r="DI23" i="49" s="1"/>
  <c r="BS23" i="49"/>
  <c r="BR23" i="49"/>
  <c r="BQ23" i="49"/>
  <c r="BP23" i="49"/>
  <c r="BO23" i="49"/>
  <c r="BN23" i="49"/>
  <c r="BM23" i="49"/>
  <c r="BL23" i="49"/>
  <c r="BK23" i="49"/>
  <c r="BJ23" i="49"/>
  <c r="BI23" i="49"/>
  <c r="BH23" i="49"/>
  <c r="BG23" i="49"/>
  <c r="BF23" i="49"/>
  <c r="BE23" i="49"/>
  <c r="BD23" i="49"/>
  <c r="BB23" i="49"/>
  <c r="AZ23" i="49"/>
  <c r="AW23" i="49"/>
  <c r="AV23" i="49"/>
  <c r="AU23" i="49"/>
  <c r="AT23" i="49"/>
  <c r="AS23" i="49"/>
  <c r="AR23" i="49"/>
  <c r="AQ23" i="49"/>
  <c r="AP23" i="49"/>
  <c r="AO23" i="49"/>
  <c r="AN23" i="49"/>
  <c r="AM23" i="49"/>
  <c r="AL23" i="49"/>
  <c r="AK23" i="49"/>
  <c r="AJ23" i="49"/>
  <c r="AI23" i="49"/>
  <c r="AH23" i="49"/>
  <c r="AG23" i="49"/>
  <c r="U23" i="49"/>
  <c r="S23" i="49"/>
  <c r="V23" i="49" s="1"/>
  <c r="R23" i="49"/>
  <c r="BU22" i="49"/>
  <c r="DI22" i="49" s="1"/>
  <c r="BS22" i="49"/>
  <c r="BR22" i="49"/>
  <c r="BQ22" i="49"/>
  <c r="BP22" i="49"/>
  <c r="BO22" i="49"/>
  <c r="BN22" i="49"/>
  <c r="BM22" i="49"/>
  <c r="BL22" i="49"/>
  <c r="BK22" i="49"/>
  <c r="BJ22" i="49"/>
  <c r="BI22" i="49"/>
  <c r="BH22" i="49"/>
  <c r="BG22" i="49"/>
  <c r="BF22" i="49"/>
  <c r="BE22" i="49"/>
  <c r="BD22" i="49"/>
  <c r="BC22" i="49"/>
  <c r="BB22" i="49"/>
  <c r="AZ22" i="49"/>
  <c r="AY22" i="49"/>
  <c r="AX22" i="49"/>
  <c r="AW22" i="49"/>
  <c r="AV22" i="49"/>
  <c r="AU22" i="49"/>
  <c r="AT22" i="49"/>
  <c r="AS22" i="49"/>
  <c r="AR22" i="49"/>
  <c r="AQ22" i="49"/>
  <c r="AP22" i="49"/>
  <c r="AM22" i="49"/>
  <c r="AL22" i="49"/>
  <c r="AK22" i="49"/>
  <c r="AJ22" i="49"/>
  <c r="AI22" i="49"/>
  <c r="AH22" i="49"/>
  <c r="AG22" i="49"/>
  <c r="X22" i="49"/>
  <c r="S22" i="49"/>
  <c r="V22" i="49" s="1"/>
  <c r="R22" i="49"/>
  <c r="U22" i="49" s="1"/>
  <c r="BU21" i="49"/>
  <c r="DI21" i="49" s="1"/>
  <c r="BS21" i="49"/>
  <c r="BR21" i="49"/>
  <c r="BQ21" i="49"/>
  <c r="BP21" i="49"/>
  <c r="BO21" i="49"/>
  <c r="BN21" i="49"/>
  <c r="BM21" i="49"/>
  <c r="BL21" i="49"/>
  <c r="BK21" i="49"/>
  <c r="BJ21" i="49"/>
  <c r="BI21" i="49"/>
  <c r="BH21" i="49"/>
  <c r="BG21" i="49"/>
  <c r="BF21" i="49"/>
  <c r="BE21" i="49"/>
  <c r="BD21" i="49"/>
  <c r="BC21" i="49"/>
  <c r="BB21" i="49"/>
  <c r="BA21" i="49"/>
  <c r="AZ21" i="49"/>
  <c r="AY21" i="49"/>
  <c r="AX21" i="49"/>
  <c r="AW21" i="49"/>
  <c r="AU21" i="49"/>
  <c r="AT21" i="49"/>
  <c r="AS21" i="49"/>
  <c r="AR21" i="49"/>
  <c r="AQ21" i="49"/>
  <c r="AP21" i="49"/>
  <c r="AO21" i="49"/>
  <c r="AN21" i="49"/>
  <c r="AM21" i="49"/>
  <c r="AL21" i="49"/>
  <c r="AK21" i="49"/>
  <c r="AJ21" i="49"/>
  <c r="AI21" i="49"/>
  <c r="AH21" i="49"/>
  <c r="AG21" i="49"/>
  <c r="S21" i="49"/>
  <c r="V21" i="49" s="1"/>
  <c r="R21" i="49"/>
  <c r="U21" i="49" s="1"/>
  <c r="FB20" i="49"/>
  <c r="FD20" i="49" s="1"/>
  <c r="BU20" i="49"/>
  <c r="DI20" i="49" s="1"/>
  <c r="BS20" i="49"/>
  <c r="BR20" i="49"/>
  <c r="BQ20" i="49"/>
  <c r="BP20" i="49"/>
  <c r="BO20" i="49"/>
  <c r="BN20" i="49"/>
  <c r="BM20" i="49"/>
  <c r="BL20" i="49"/>
  <c r="BK20" i="49"/>
  <c r="BJ20" i="49"/>
  <c r="BI20" i="49"/>
  <c r="BH20" i="49"/>
  <c r="BG20" i="49"/>
  <c r="BF20" i="49"/>
  <c r="BE20" i="49"/>
  <c r="BD20" i="49"/>
  <c r="BC20" i="49"/>
  <c r="BB20" i="49"/>
  <c r="BA20" i="49"/>
  <c r="AZ20" i="49"/>
  <c r="AY20" i="49"/>
  <c r="AX20" i="49"/>
  <c r="AV20" i="49"/>
  <c r="AU20" i="49"/>
  <c r="AT20" i="49"/>
  <c r="AS20" i="49"/>
  <c r="AR20" i="49"/>
  <c r="AQ20" i="49"/>
  <c r="AP20" i="49"/>
  <c r="AO20" i="49"/>
  <c r="AM20" i="49"/>
  <c r="AL20" i="49"/>
  <c r="AK20" i="49"/>
  <c r="AJ20" i="49"/>
  <c r="AI20" i="49"/>
  <c r="AH20" i="49"/>
  <c r="AG20" i="49"/>
  <c r="S20" i="49"/>
  <c r="V20" i="49" s="1"/>
  <c r="R20" i="49"/>
  <c r="U20" i="49" s="1"/>
  <c r="N20" i="49"/>
  <c r="M20" i="49"/>
  <c r="J20" i="49" a="1"/>
  <c r="J20" i="49" s="1"/>
  <c r="K20" i="49" s="1"/>
  <c r="I20" i="49"/>
  <c r="G20" i="49"/>
  <c r="E20" i="49"/>
  <c r="C20" i="49"/>
  <c r="BU19" i="49"/>
  <c r="DI19" i="49" s="1"/>
  <c r="BS19" i="49"/>
  <c r="BR19" i="49"/>
  <c r="BQ19" i="49"/>
  <c r="BP19" i="49"/>
  <c r="BO19" i="49"/>
  <c r="BN19" i="49"/>
  <c r="BM19" i="49"/>
  <c r="BL19" i="49"/>
  <c r="BK19" i="49"/>
  <c r="BJ19" i="49"/>
  <c r="BI19" i="49"/>
  <c r="BH19" i="49"/>
  <c r="BG19" i="49"/>
  <c r="BF19" i="49"/>
  <c r="BE19" i="49"/>
  <c r="BD19" i="49"/>
  <c r="BC19" i="49"/>
  <c r="BB19" i="49"/>
  <c r="BA19" i="49"/>
  <c r="AZ19" i="49"/>
  <c r="AY19" i="49"/>
  <c r="AX19" i="49"/>
  <c r="AU19" i="49"/>
  <c r="AT19" i="49"/>
  <c r="AS19" i="49"/>
  <c r="AR19" i="49"/>
  <c r="AQ19" i="49"/>
  <c r="AP19" i="49"/>
  <c r="AO19" i="49"/>
  <c r="AN19" i="49"/>
  <c r="AM19" i="49"/>
  <c r="AL19" i="49"/>
  <c r="AK19" i="49"/>
  <c r="AJ19" i="49"/>
  <c r="AI19" i="49"/>
  <c r="AH19" i="49"/>
  <c r="AG19" i="49"/>
  <c r="X19" i="49"/>
  <c r="V19" i="49"/>
  <c r="U19" i="49"/>
  <c r="BU18" i="49"/>
  <c r="DI18" i="49" s="1"/>
  <c r="BS18" i="49"/>
  <c r="BR18" i="49"/>
  <c r="BQ18" i="49"/>
  <c r="BP18" i="49"/>
  <c r="BO18" i="49"/>
  <c r="BN18" i="49"/>
  <c r="BM18" i="49"/>
  <c r="BL18" i="49"/>
  <c r="BK18" i="49"/>
  <c r="BJ18" i="49"/>
  <c r="BI18" i="49"/>
  <c r="BH18" i="49"/>
  <c r="BG18" i="49"/>
  <c r="BF18" i="49"/>
  <c r="BE18" i="49"/>
  <c r="BD18" i="49"/>
  <c r="BC18" i="49"/>
  <c r="BB18" i="49"/>
  <c r="BA18" i="49"/>
  <c r="AZ18" i="49"/>
  <c r="AY18" i="49"/>
  <c r="AX18" i="49"/>
  <c r="AW18" i="49"/>
  <c r="AV18" i="49"/>
  <c r="AU18" i="49"/>
  <c r="AT18" i="49"/>
  <c r="AS18" i="49"/>
  <c r="AR18" i="49"/>
  <c r="AQ18" i="49"/>
  <c r="AO18" i="49"/>
  <c r="AN18" i="49"/>
  <c r="AM18" i="49"/>
  <c r="AL18" i="49"/>
  <c r="AK18" i="49"/>
  <c r="AJ18" i="49"/>
  <c r="AI18" i="49"/>
  <c r="AH18" i="49"/>
  <c r="AG18" i="49"/>
  <c r="V18" i="49"/>
  <c r="S18" i="49"/>
  <c r="R18" i="49"/>
  <c r="U18" i="49" s="1"/>
  <c r="BU17" i="49"/>
  <c r="DI17" i="49" s="1"/>
  <c r="BS17" i="49"/>
  <c r="BR17" i="49"/>
  <c r="BQ17" i="49"/>
  <c r="BP17" i="49"/>
  <c r="BO17" i="49"/>
  <c r="BN17" i="49"/>
  <c r="BM17" i="49"/>
  <c r="BL17" i="49"/>
  <c r="BK17" i="49"/>
  <c r="BJ17" i="49"/>
  <c r="BI17" i="49"/>
  <c r="BH17" i="49"/>
  <c r="BG17" i="49"/>
  <c r="BF17" i="49"/>
  <c r="BE17" i="49"/>
  <c r="BD17" i="49"/>
  <c r="BC17" i="49"/>
  <c r="BB17" i="49"/>
  <c r="BA17" i="49"/>
  <c r="AZ17" i="49"/>
  <c r="AY17" i="49"/>
  <c r="AX17" i="49"/>
  <c r="AW17" i="49"/>
  <c r="AV17" i="49"/>
  <c r="AU17" i="49"/>
  <c r="AT17" i="49"/>
  <c r="AS17" i="49"/>
  <c r="AR17" i="49"/>
  <c r="AQ17" i="49"/>
  <c r="AO17" i="49"/>
  <c r="AN17" i="49"/>
  <c r="AM17" i="49"/>
  <c r="AL17" i="49"/>
  <c r="AK17" i="49"/>
  <c r="AJ17" i="49"/>
  <c r="AI17" i="49"/>
  <c r="AH17" i="49"/>
  <c r="AG17" i="49"/>
  <c r="X17" i="49"/>
  <c r="S17" i="49"/>
  <c r="V17" i="49" s="1"/>
  <c r="R17" i="49"/>
  <c r="U17" i="49" s="1"/>
  <c r="BU16" i="49"/>
  <c r="DI16" i="49" s="1"/>
  <c r="BS16" i="49"/>
  <c r="BR16" i="49"/>
  <c r="BQ16" i="49"/>
  <c r="BP16" i="49"/>
  <c r="BO16" i="49"/>
  <c r="BN16" i="49"/>
  <c r="BM16" i="49"/>
  <c r="BL16" i="49"/>
  <c r="BK16" i="49"/>
  <c r="BJ16" i="49"/>
  <c r="BI16" i="49"/>
  <c r="BH16" i="49"/>
  <c r="BG16" i="49"/>
  <c r="BF16" i="49"/>
  <c r="BE16" i="49"/>
  <c r="BD16" i="49"/>
  <c r="BB16" i="49"/>
  <c r="BA16" i="49"/>
  <c r="AZ16" i="49"/>
  <c r="AY16" i="49"/>
  <c r="AX16" i="49"/>
  <c r="AW16" i="49"/>
  <c r="AV16" i="49"/>
  <c r="AU16" i="49"/>
  <c r="AT16" i="49"/>
  <c r="AR16" i="49"/>
  <c r="AO16" i="49"/>
  <c r="AN16" i="49"/>
  <c r="AM16" i="49"/>
  <c r="AL16" i="49"/>
  <c r="AK16" i="49"/>
  <c r="AJ16" i="49"/>
  <c r="AI16" i="49"/>
  <c r="AH16" i="49"/>
  <c r="AG16" i="49"/>
  <c r="S16" i="49"/>
  <c r="V16" i="49" s="1"/>
  <c r="R16" i="49"/>
  <c r="U16" i="49" s="1"/>
  <c r="FB15" i="49"/>
  <c r="FC15" i="49" s="1"/>
  <c r="BU15" i="49"/>
  <c r="DI15" i="49" s="1"/>
  <c r="BS15" i="49"/>
  <c r="BR15" i="49"/>
  <c r="BQ15" i="49"/>
  <c r="BP15" i="49"/>
  <c r="BO15" i="49"/>
  <c r="BN15" i="49"/>
  <c r="BM15" i="49"/>
  <c r="BL15" i="49"/>
  <c r="BK15" i="49"/>
  <c r="BJ15" i="49"/>
  <c r="BI15" i="49"/>
  <c r="BH15" i="49"/>
  <c r="BG15" i="49"/>
  <c r="BF15" i="49"/>
  <c r="BE15" i="49"/>
  <c r="BD15" i="49"/>
  <c r="BC15" i="49"/>
  <c r="BB15" i="49"/>
  <c r="BA15" i="49"/>
  <c r="AZ15" i="49"/>
  <c r="AY15" i="49"/>
  <c r="AX15" i="49"/>
  <c r="AW15" i="49"/>
  <c r="AV15" i="49"/>
  <c r="AU15" i="49"/>
  <c r="AR15" i="49"/>
  <c r="AQ15" i="49"/>
  <c r="AP15" i="49"/>
  <c r="AM15" i="49"/>
  <c r="AL15" i="49"/>
  <c r="AK15" i="49"/>
  <c r="AJ15" i="49"/>
  <c r="AH15" i="49"/>
  <c r="AG15" i="49"/>
  <c r="U15" i="49"/>
  <c r="S15" i="49"/>
  <c r="V15" i="49" s="1"/>
  <c r="R15" i="49"/>
  <c r="N15" i="49"/>
  <c r="M15" i="49"/>
  <c r="J15" i="49" a="1"/>
  <c r="J15" i="49" s="1"/>
  <c r="K15" i="49" s="1"/>
  <c r="I15" i="49"/>
  <c r="G15" i="49"/>
  <c r="E15" i="49"/>
  <c r="C15" i="49"/>
  <c r="DI14" i="49"/>
  <c r="BU14" i="49"/>
  <c r="BS14" i="49"/>
  <c r="BQ14" i="49"/>
  <c r="BP14" i="49"/>
  <c r="BO14" i="49"/>
  <c r="BN14" i="49"/>
  <c r="BM14" i="49"/>
  <c r="BL14" i="49"/>
  <c r="BJ14" i="49"/>
  <c r="BI14" i="49"/>
  <c r="BH14" i="49"/>
  <c r="BG14" i="49"/>
  <c r="BF14" i="49"/>
  <c r="BE14" i="49"/>
  <c r="BD14" i="49"/>
  <c r="BA14" i="49"/>
  <c r="AZ14" i="49"/>
  <c r="AY14" i="49"/>
  <c r="AX14" i="49"/>
  <c r="AW14" i="49"/>
  <c r="AV14" i="49"/>
  <c r="AU14" i="49"/>
  <c r="AT14" i="49"/>
  <c r="AS14" i="49"/>
  <c r="AR14" i="49"/>
  <c r="AO14" i="49"/>
  <c r="AN14" i="49"/>
  <c r="AM14" i="49"/>
  <c r="AL14" i="49"/>
  <c r="AK14" i="49"/>
  <c r="AH14" i="49"/>
  <c r="AG14" i="49"/>
  <c r="X14" i="49"/>
  <c r="V14" i="49"/>
  <c r="U14" i="49"/>
  <c r="DI13" i="49"/>
  <c r="BU13" i="49"/>
  <c r="BS13" i="49"/>
  <c r="BR13" i="49"/>
  <c r="BQ13" i="49"/>
  <c r="BP13" i="49"/>
  <c r="BO13" i="49"/>
  <c r="BN13" i="49"/>
  <c r="BM13" i="49"/>
  <c r="BL13" i="49"/>
  <c r="BK13" i="49"/>
  <c r="BJ13" i="49"/>
  <c r="BI13" i="49"/>
  <c r="BH13" i="49"/>
  <c r="BG13" i="49"/>
  <c r="BF13" i="49"/>
  <c r="BE13" i="49"/>
  <c r="BD13" i="49"/>
  <c r="BC13" i="49"/>
  <c r="BA13" i="49"/>
  <c r="AY13" i="49"/>
  <c r="AW13" i="49"/>
  <c r="AV13" i="49"/>
  <c r="AT13" i="49"/>
  <c r="AS13" i="49"/>
  <c r="AR13" i="49"/>
  <c r="AQ13" i="49"/>
  <c r="AO13" i="49"/>
  <c r="AN13" i="49"/>
  <c r="AM13" i="49"/>
  <c r="AL13" i="49"/>
  <c r="AK13" i="49"/>
  <c r="AJ13" i="49"/>
  <c r="AH13" i="49"/>
  <c r="AG13" i="49"/>
  <c r="V13" i="49"/>
  <c r="U13" i="49"/>
  <c r="S13" i="49"/>
  <c r="R13" i="49"/>
  <c r="BU12" i="49"/>
  <c r="DI12" i="49" s="1"/>
  <c r="BS12" i="49"/>
  <c r="BR12" i="49"/>
  <c r="BQ12" i="49"/>
  <c r="BP12" i="49"/>
  <c r="BO12" i="49"/>
  <c r="BN12" i="49"/>
  <c r="BM12" i="49"/>
  <c r="BL12" i="49"/>
  <c r="BK12" i="49"/>
  <c r="BJ12" i="49"/>
  <c r="BI12" i="49"/>
  <c r="BH12" i="49"/>
  <c r="BG12" i="49"/>
  <c r="BF12" i="49"/>
  <c r="BE12" i="49"/>
  <c r="BD12" i="49"/>
  <c r="BC12" i="49"/>
  <c r="BB12" i="49"/>
  <c r="BA12" i="49"/>
  <c r="AZ12" i="49"/>
  <c r="AY12" i="49"/>
  <c r="AX12" i="49"/>
  <c r="AW12" i="49"/>
  <c r="AV12" i="49"/>
  <c r="AU12" i="49"/>
  <c r="AT12" i="49"/>
  <c r="AS12" i="49"/>
  <c r="AR12" i="49"/>
  <c r="AQ12" i="49"/>
  <c r="AP12" i="49"/>
  <c r="AO12" i="49"/>
  <c r="AN12" i="49"/>
  <c r="AM12" i="49"/>
  <c r="AL12" i="49"/>
  <c r="AJ12" i="49"/>
  <c r="AI12" i="49"/>
  <c r="AH12" i="49"/>
  <c r="AG12" i="49"/>
  <c r="X12" i="49"/>
  <c r="S12" i="49"/>
  <c r="V12" i="49" s="1"/>
  <c r="R12" i="49"/>
  <c r="U12" i="49" s="1"/>
  <c r="DI11" i="49"/>
  <c r="BU11" i="49"/>
  <c r="BS11" i="49"/>
  <c r="BR11" i="49"/>
  <c r="BQ11" i="49"/>
  <c r="BP11" i="49"/>
  <c r="BO11" i="49"/>
  <c r="BN11" i="49"/>
  <c r="BM11" i="49"/>
  <c r="BL11" i="49"/>
  <c r="BK11" i="49"/>
  <c r="BJ11" i="49"/>
  <c r="BI11" i="49"/>
  <c r="BH11" i="49"/>
  <c r="BG11" i="49"/>
  <c r="BF11" i="49"/>
  <c r="BE11" i="49"/>
  <c r="BD11" i="49"/>
  <c r="BC11" i="49"/>
  <c r="BB11" i="49"/>
  <c r="BA11" i="49"/>
  <c r="AZ11" i="49"/>
  <c r="AY11" i="49"/>
  <c r="AX11" i="49"/>
  <c r="AW11" i="49"/>
  <c r="AV11" i="49"/>
  <c r="AU11" i="49"/>
  <c r="AT11" i="49"/>
  <c r="AS11" i="49"/>
  <c r="AR11" i="49"/>
  <c r="AQ11" i="49"/>
  <c r="AP11" i="49"/>
  <c r="AO11" i="49"/>
  <c r="AN11" i="49"/>
  <c r="AL11" i="49"/>
  <c r="AJ11" i="49"/>
  <c r="AH11" i="49"/>
  <c r="AG11" i="49"/>
  <c r="S11" i="49"/>
  <c r="V11" i="49" s="1"/>
  <c r="R11" i="49"/>
  <c r="U11" i="49" s="1"/>
  <c r="FB10" i="49"/>
  <c r="FC10" i="49" s="1"/>
  <c r="BU10" i="49"/>
  <c r="DI10" i="49" s="1"/>
  <c r="BS10" i="49"/>
  <c r="BR10" i="49"/>
  <c r="BQ10" i="49"/>
  <c r="BP10" i="49"/>
  <c r="BO10" i="49"/>
  <c r="BN10" i="49"/>
  <c r="BM10" i="49"/>
  <c r="BL10" i="49"/>
  <c r="BK10" i="49"/>
  <c r="BJ10" i="49"/>
  <c r="BI10" i="49"/>
  <c r="BH10" i="49"/>
  <c r="BG10" i="49"/>
  <c r="BF10" i="49"/>
  <c r="BE10" i="49"/>
  <c r="BD10" i="49"/>
  <c r="BC10" i="49"/>
  <c r="BB10" i="49"/>
  <c r="BA10" i="49"/>
  <c r="AZ10" i="49"/>
  <c r="AY10" i="49"/>
  <c r="AX10" i="49"/>
  <c r="AW10" i="49"/>
  <c r="AV10" i="49"/>
  <c r="AU10" i="49"/>
  <c r="AT10" i="49"/>
  <c r="AS10" i="49"/>
  <c r="AR10" i="49"/>
  <c r="AQ10" i="49"/>
  <c r="AP10" i="49"/>
  <c r="AO10" i="49"/>
  <c r="AN10" i="49"/>
  <c r="AL10" i="49"/>
  <c r="AK10" i="49"/>
  <c r="AJ10" i="49"/>
  <c r="AH10" i="49"/>
  <c r="AG10" i="49"/>
  <c r="S10" i="49"/>
  <c r="V10" i="49" s="1"/>
  <c r="R10" i="49"/>
  <c r="U10" i="49" s="1"/>
  <c r="N10" i="49"/>
  <c r="M10" i="49"/>
  <c r="J10" i="49" a="1"/>
  <c r="J10" i="49" s="1"/>
  <c r="K10" i="49" s="1"/>
  <c r="I10" i="49"/>
  <c r="G10" i="49"/>
  <c r="E10" i="49"/>
  <c r="C10" i="49"/>
  <c r="BU9" i="49"/>
  <c r="DI9" i="49" s="1"/>
  <c r="BS9" i="49"/>
  <c r="BR9" i="49"/>
  <c r="BQ9" i="49"/>
  <c r="BP9" i="49"/>
  <c r="BO9" i="49"/>
  <c r="BN9" i="49"/>
  <c r="BM9" i="49"/>
  <c r="BL9" i="49"/>
  <c r="BK9" i="49"/>
  <c r="BJ9" i="49"/>
  <c r="BI9" i="49"/>
  <c r="BH9" i="49"/>
  <c r="BG9" i="49"/>
  <c r="BF9" i="49"/>
  <c r="BE9" i="49"/>
  <c r="BD9" i="49"/>
  <c r="BC9" i="49"/>
  <c r="BB9" i="49"/>
  <c r="BA9" i="49"/>
  <c r="AZ9" i="49"/>
  <c r="AY9" i="49"/>
  <c r="AX9" i="49"/>
  <c r="AW9" i="49"/>
  <c r="AV9" i="49"/>
  <c r="AU9" i="49"/>
  <c r="AT9" i="49"/>
  <c r="AS9" i="49"/>
  <c r="AQ9" i="49"/>
  <c r="AM9" i="49"/>
  <c r="AJ9" i="49"/>
  <c r="AI9" i="49"/>
  <c r="AH9" i="49"/>
  <c r="X9" i="49"/>
  <c r="V9" i="49"/>
  <c r="U9" i="49"/>
  <c r="BU8" i="49"/>
  <c r="DI8" i="49" s="1"/>
  <c r="BS8" i="49"/>
  <c r="BR8" i="49"/>
  <c r="BQ8" i="49"/>
  <c r="BP8" i="49"/>
  <c r="BO8" i="49"/>
  <c r="BN8" i="49"/>
  <c r="BM8" i="49"/>
  <c r="BL8" i="49"/>
  <c r="BK8" i="49"/>
  <c r="BJ8" i="49"/>
  <c r="BI8" i="49"/>
  <c r="BH8" i="49"/>
  <c r="BG8" i="49"/>
  <c r="BF8" i="49"/>
  <c r="BE8" i="49"/>
  <c r="BD8" i="49"/>
  <c r="BC8" i="49"/>
  <c r="BB8" i="49"/>
  <c r="BA8" i="49"/>
  <c r="AZ8" i="49"/>
  <c r="AY8" i="49"/>
  <c r="AX8" i="49"/>
  <c r="AW8" i="49"/>
  <c r="AV8" i="49"/>
  <c r="AU8" i="49"/>
  <c r="AT8" i="49"/>
  <c r="AS8" i="49"/>
  <c r="AR8" i="49"/>
  <c r="AQ8" i="49"/>
  <c r="AP8" i="49"/>
  <c r="AO8" i="49"/>
  <c r="AN8" i="49"/>
  <c r="AM8" i="49"/>
  <c r="AL8" i="49"/>
  <c r="AK8" i="49"/>
  <c r="AJ8" i="49"/>
  <c r="AH8" i="49"/>
  <c r="S8" i="49"/>
  <c r="V8" i="49" s="1"/>
  <c r="R8" i="49"/>
  <c r="U8" i="49" s="1"/>
  <c r="BU7" i="49"/>
  <c r="DI7" i="49" s="1"/>
  <c r="BS7" i="49"/>
  <c r="BR7" i="49"/>
  <c r="BQ7" i="49"/>
  <c r="BP7" i="49"/>
  <c r="BO7" i="49"/>
  <c r="BN7" i="49"/>
  <c r="BM7" i="49"/>
  <c r="BL7" i="49"/>
  <c r="BK7" i="49"/>
  <c r="BJ7" i="49"/>
  <c r="BI7" i="49"/>
  <c r="BH7" i="49"/>
  <c r="BG7" i="49"/>
  <c r="BF7" i="49"/>
  <c r="BE7" i="49"/>
  <c r="BD7" i="49"/>
  <c r="BC7" i="49"/>
  <c r="BB7" i="49"/>
  <c r="BA7" i="49"/>
  <c r="AZ7" i="49"/>
  <c r="AY7" i="49"/>
  <c r="AX7" i="49"/>
  <c r="AW7" i="49"/>
  <c r="AV7" i="49"/>
  <c r="AU7" i="49"/>
  <c r="AT7" i="49"/>
  <c r="AS7" i="49"/>
  <c r="AR7" i="49"/>
  <c r="AQ7" i="49"/>
  <c r="AP7" i="49"/>
  <c r="AO7" i="49"/>
  <c r="AN7" i="49"/>
  <c r="AM7" i="49"/>
  <c r="AL7" i="49"/>
  <c r="AK7" i="49"/>
  <c r="AJ7" i="49"/>
  <c r="AG7" i="49"/>
  <c r="X7" i="49"/>
  <c r="S7" i="49"/>
  <c r="V7" i="49" s="1"/>
  <c r="R7" i="49"/>
  <c r="U7" i="49" s="1"/>
  <c r="DH6" i="49"/>
  <c r="EV6" i="49" s="1"/>
  <c r="DG6" i="49"/>
  <c r="EU6" i="49" s="1"/>
  <c r="DE6" i="49"/>
  <c r="ES6" i="49" s="1"/>
  <c r="CW6" i="49"/>
  <c r="EK6" i="49" s="1"/>
  <c r="CU6" i="49"/>
  <c r="EI6" i="49" s="1"/>
  <c r="CS6" i="49"/>
  <c r="EG6" i="49" s="1"/>
  <c r="CJ6" i="49"/>
  <c r="DX6" i="49" s="1"/>
  <c r="CH6" i="49"/>
  <c r="DV6" i="49" s="1"/>
  <c r="BX6" i="49"/>
  <c r="DL6" i="49" s="1"/>
  <c r="BV6" i="49"/>
  <c r="DJ6" i="49" s="1"/>
  <c r="BR6" i="49"/>
  <c r="BQ6" i="49"/>
  <c r="DF6" i="49" s="1"/>
  <c r="ET6" i="49" s="1"/>
  <c r="BP6" i="49"/>
  <c r="BN6" i="49"/>
  <c r="DC6" i="49" s="1"/>
  <c r="EQ6" i="49" s="1"/>
  <c r="BL6" i="49"/>
  <c r="DA6" i="49" s="1"/>
  <c r="EO6" i="49" s="1"/>
  <c r="BK6" i="49"/>
  <c r="CZ6" i="49" s="1"/>
  <c r="EN6" i="49" s="1"/>
  <c r="BJ6" i="49"/>
  <c r="CY6" i="49" s="1"/>
  <c r="EM6" i="49" s="1"/>
  <c r="BI6" i="49"/>
  <c r="CX6" i="49" s="1"/>
  <c r="EL6" i="49" s="1"/>
  <c r="BH6" i="49"/>
  <c r="BG6" i="49"/>
  <c r="CV6" i="49" s="1"/>
  <c r="EJ6" i="49" s="1"/>
  <c r="BF6" i="49"/>
  <c r="BE6" i="49"/>
  <c r="CT6" i="49" s="1"/>
  <c r="EH6" i="49" s="1"/>
  <c r="BD6" i="49"/>
  <c r="BC6" i="49"/>
  <c r="CR6" i="49" s="1"/>
  <c r="EF6" i="49" s="1"/>
  <c r="BB6" i="49"/>
  <c r="CQ6" i="49" s="1"/>
  <c r="EE6" i="49" s="1"/>
  <c r="BA6" i="49"/>
  <c r="CP6" i="49" s="1"/>
  <c r="ED6" i="49" s="1"/>
  <c r="AZ6" i="49"/>
  <c r="CO6" i="49" s="1"/>
  <c r="EC6" i="49" s="1"/>
  <c r="AX6" i="49"/>
  <c r="CM6" i="49" s="1"/>
  <c r="EA6" i="49" s="1"/>
  <c r="AW6" i="49"/>
  <c r="CL6" i="49" s="1"/>
  <c r="DZ6" i="49" s="1"/>
  <c r="AV6" i="49"/>
  <c r="CK6" i="49" s="1"/>
  <c r="DY6" i="49" s="1"/>
  <c r="AU6" i="49"/>
  <c r="AT6" i="49"/>
  <c r="CI6" i="49" s="1"/>
  <c r="DW6" i="49" s="1"/>
  <c r="AS6" i="49"/>
  <c r="AR6" i="49"/>
  <c r="CG6" i="49" s="1"/>
  <c r="DU6" i="49" s="1"/>
  <c r="AP6" i="49"/>
  <c r="CE6" i="49" s="1"/>
  <c r="DS6" i="49" s="1"/>
  <c r="AO6" i="49"/>
  <c r="CD6" i="49" s="1"/>
  <c r="DR6" i="49" s="1"/>
  <c r="AN6" i="49"/>
  <c r="CC6" i="49" s="1"/>
  <c r="DQ6" i="49" s="1"/>
  <c r="AM6" i="49"/>
  <c r="CB6" i="49" s="1"/>
  <c r="DP6" i="49" s="1"/>
  <c r="AL6" i="49"/>
  <c r="CA6" i="49" s="1"/>
  <c r="DO6" i="49" s="1"/>
  <c r="AK6" i="49"/>
  <c r="BZ6" i="49" s="1"/>
  <c r="DN6" i="49" s="1"/>
  <c r="AJ6" i="49"/>
  <c r="BY6" i="49" s="1"/>
  <c r="DM6" i="49" s="1"/>
  <c r="AI6" i="49"/>
  <c r="AH6" i="49"/>
  <c r="AG6" i="49"/>
  <c r="V6" i="49"/>
  <c r="S6" i="49"/>
  <c r="R6" i="49"/>
  <c r="U6" i="49" s="1"/>
  <c r="FB5" i="49"/>
  <c r="FD5" i="49" s="1"/>
  <c r="S5" i="49"/>
  <c r="V5" i="49" s="1"/>
  <c r="R5" i="49"/>
  <c r="U5" i="49" s="1"/>
  <c r="N5" i="49"/>
  <c r="M5" i="49"/>
  <c r="J5" i="49" a="1"/>
  <c r="J5" i="49" s="1"/>
  <c r="K5" i="49" s="1"/>
  <c r="I5" i="49"/>
  <c r="G5" i="49"/>
  <c r="E5" i="49"/>
  <c r="C5" i="49"/>
  <c r="X54" i="48"/>
  <c r="V54" i="48"/>
  <c r="U54" i="48"/>
  <c r="S53" i="48"/>
  <c r="V53" i="48" s="1"/>
  <c r="R53" i="48"/>
  <c r="U53" i="48" s="1"/>
  <c r="X52" i="48"/>
  <c r="S52" i="48"/>
  <c r="V52" i="48" s="1"/>
  <c r="R52" i="48"/>
  <c r="U52" i="48" s="1"/>
  <c r="S51" i="48"/>
  <c r="V51" i="48" s="1"/>
  <c r="R51" i="48"/>
  <c r="U51" i="48" s="1"/>
  <c r="FD50" i="48"/>
  <c r="FC50" i="48"/>
  <c r="FB50" i="48"/>
  <c r="U50" i="48"/>
  <c r="S50" i="48"/>
  <c r="V50" i="48" s="1"/>
  <c r="R50" i="48"/>
  <c r="N50" i="48"/>
  <c r="M50" i="48"/>
  <c r="J50" i="48" a="1"/>
  <c r="J50" i="48" s="1"/>
  <c r="K50" i="48" s="1"/>
  <c r="I50" i="48"/>
  <c r="G50" i="48"/>
  <c r="E50" i="48"/>
  <c r="C50" i="48"/>
  <c r="X49" i="48"/>
  <c r="V49" i="48"/>
  <c r="U49" i="48"/>
  <c r="S48" i="48"/>
  <c r="V48" i="48" s="1"/>
  <c r="R48" i="48"/>
  <c r="U48" i="48" s="1"/>
  <c r="X47" i="48"/>
  <c r="V47" i="48"/>
  <c r="S47" i="48"/>
  <c r="R47" i="48"/>
  <c r="U47" i="48" s="1"/>
  <c r="V46" i="48"/>
  <c r="U46" i="48"/>
  <c r="S46" i="48"/>
  <c r="R46" i="48"/>
  <c r="FB45" i="48"/>
  <c r="FD45" i="48" s="1"/>
  <c r="S45" i="48"/>
  <c r="V45" i="48" s="1"/>
  <c r="R45" i="48"/>
  <c r="U45" i="48" s="1"/>
  <c r="N45" i="48"/>
  <c r="M45" i="48"/>
  <c r="J45" i="48" a="1"/>
  <c r="J45" i="48" s="1"/>
  <c r="K45" i="48" s="1"/>
  <c r="I45" i="48"/>
  <c r="G45" i="48"/>
  <c r="E45" i="48"/>
  <c r="C45" i="48"/>
  <c r="X44" i="48"/>
  <c r="V44" i="48"/>
  <c r="U44" i="48"/>
  <c r="V43" i="48"/>
  <c r="S43" i="48"/>
  <c r="R43" i="48"/>
  <c r="U43" i="48" s="1"/>
  <c r="X42" i="48"/>
  <c r="S42" i="48"/>
  <c r="V42" i="48" s="1"/>
  <c r="R42" i="48"/>
  <c r="U42" i="48" s="1"/>
  <c r="S41" i="48"/>
  <c r="V41" i="48" s="1"/>
  <c r="R41" i="48"/>
  <c r="U41" i="48" s="1"/>
  <c r="FB40" i="48"/>
  <c r="FD40" i="48" s="1"/>
  <c r="U40" i="48"/>
  <c r="S40" i="48"/>
  <c r="V40" i="48" s="1"/>
  <c r="R40" i="48"/>
  <c r="N40" i="48"/>
  <c r="M40" i="48"/>
  <c r="J40" i="48" a="1"/>
  <c r="J40" i="48" s="1"/>
  <c r="K40" i="48" s="1"/>
  <c r="I40" i="48"/>
  <c r="G40" i="48"/>
  <c r="E40" i="48"/>
  <c r="C40" i="48"/>
  <c r="X39" i="48"/>
  <c r="V39" i="48"/>
  <c r="U39" i="48"/>
  <c r="BU38" i="48"/>
  <c r="DI38" i="48" s="1"/>
  <c r="BR38" i="48"/>
  <c r="BQ38" i="48"/>
  <c r="BP38" i="48"/>
  <c r="BO38" i="48"/>
  <c r="BN38" i="48"/>
  <c r="BM38" i="48"/>
  <c r="BL38" i="48"/>
  <c r="BK38" i="48"/>
  <c r="BJ38" i="48"/>
  <c r="BI38" i="48"/>
  <c r="BH38" i="48"/>
  <c r="BG38" i="48"/>
  <c r="BF38" i="48"/>
  <c r="BE38" i="48"/>
  <c r="BD38" i="48"/>
  <c r="BC38" i="48"/>
  <c r="BB38" i="48"/>
  <c r="BA38" i="48"/>
  <c r="AZ38" i="48"/>
  <c r="AY38" i="48"/>
  <c r="AX38" i="48"/>
  <c r="AW38" i="48"/>
  <c r="AV38" i="48"/>
  <c r="AU38" i="48"/>
  <c r="AT38" i="48"/>
  <c r="AS38" i="48"/>
  <c r="AR38" i="48"/>
  <c r="AQ38" i="48"/>
  <c r="AP38" i="48"/>
  <c r="AN38" i="48"/>
  <c r="AM38" i="48"/>
  <c r="AL38" i="48"/>
  <c r="AK38" i="48"/>
  <c r="AJ38" i="48"/>
  <c r="AI38" i="48"/>
  <c r="AH38" i="48"/>
  <c r="AG38" i="48"/>
  <c r="S38" i="48"/>
  <c r="V38" i="48" s="1"/>
  <c r="R38" i="48"/>
  <c r="U38" i="48" s="1"/>
  <c r="BU37" i="48"/>
  <c r="DI37" i="48" s="1"/>
  <c r="BS37" i="48"/>
  <c r="BR37" i="48"/>
  <c r="BQ37" i="48"/>
  <c r="BP37" i="48"/>
  <c r="BO37" i="48"/>
  <c r="BN37" i="48"/>
  <c r="BM37" i="48"/>
  <c r="BK37" i="48"/>
  <c r="BJ37" i="48"/>
  <c r="BI37" i="48"/>
  <c r="BH37" i="48"/>
  <c r="BG37" i="48"/>
  <c r="BF37" i="48"/>
  <c r="BE37" i="48"/>
  <c r="BD37" i="48"/>
  <c r="BC37" i="48"/>
  <c r="BB37" i="48"/>
  <c r="BA37" i="48"/>
  <c r="AZ37" i="48"/>
  <c r="AY37" i="48"/>
  <c r="AX37" i="48"/>
  <c r="AW37" i="48"/>
  <c r="AV37" i="48"/>
  <c r="AU37" i="48"/>
  <c r="AT37" i="48"/>
  <c r="AS37" i="48"/>
  <c r="AR37" i="48"/>
  <c r="AQ37" i="48"/>
  <c r="AP37" i="48"/>
  <c r="AO37" i="48"/>
  <c r="AN37" i="48"/>
  <c r="AM37" i="48"/>
  <c r="AL37" i="48"/>
  <c r="AK37" i="48"/>
  <c r="AJ37" i="48"/>
  <c r="AI37" i="48"/>
  <c r="AH37" i="48"/>
  <c r="AG37" i="48"/>
  <c r="X37" i="48"/>
  <c r="U37" i="48"/>
  <c r="S37" i="48"/>
  <c r="V37" i="48" s="1"/>
  <c r="R37" i="48"/>
  <c r="BU36" i="48"/>
  <c r="DI36" i="48" s="1"/>
  <c r="BS36" i="48"/>
  <c r="BR36" i="48"/>
  <c r="BQ36" i="48"/>
  <c r="BP36" i="48"/>
  <c r="BO36" i="48"/>
  <c r="BM36" i="48"/>
  <c r="BL36" i="48"/>
  <c r="BK36" i="48"/>
  <c r="BJ36" i="48"/>
  <c r="BI36" i="48"/>
  <c r="BH36" i="48"/>
  <c r="BG36" i="48"/>
  <c r="BF36" i="48"/>
  <c r="BE36" i="48"/>
  <c r="BD36" i="48"/>
  <c r="BC36" i="48"/>
  <c r="BB36" i="48"/>
  <c r="BA36" i="48"/>
  <c r="AZ36" i="48"/>
  <c r="AY36" i="48"/>
  <c r="AX36" i="48"/>
  <c r="AW36" i="48"/>
  <c r="AV36" i="48"/>
  <c r="AU36" i="48"/>
  <c r="AT36" i="48"/>
  <c r="AS36" i="48"/>
  <c r="AR36" i="48"/>
  <c r="AQ36" i="48"/>
  <c r="AP36" i="48"/>
  <c r="AO36" i="48"/>
  <c r="AN36" i="48"/>
  <c r="AM36" i="48"/>
  <c r="AL36" i="48"/>
  <c r="AK36" i="48"/>
  <c r="AJ36" i="48"/>
  <c r="AI36" i="48"/>
  <c r="AH36" i="48"/>
  <c r="AG36" i="48"/>
  <c r="U36" i="48"/>
  <c r="S36" i="48"/>
  <c r="V36" i="48" s="1"/>
  <c r="R36" i="48"/>
  <c r="FB35" i="48"/>
  <c r="FD35" i="48" s="1"/>
  <c r="BU35" i="48"/>
  <c r="DI35" i="48" s="1"/>
  <c r="BS35" i="48"/>
  <c r="BR35" i="48"/>
  <c r="BQ35" i="48"/>
  <c r="BO35" i="48"/>
  <c r="BN35" i="48"/>
  <c r="BM35" i="48"/>
  <c r="BK35" i="48"/>
  <c r="BJ35" i="48"/>
  <c r="BI35" i="48"/>
  <c r="BH35" i="48"/>
  <c r="BG35" i="48"/>
  <c r="BF35" i="48"/>
  <c r="BE35" i="48"/>
  <c r="BD35" i="48"/>
  <c r="BC35" i="48"/>
  <c r="BB35" i="48"/>
  <c r="BA35" i="48"/>
  <c r="AZ35" i="48"/>
  <c r="AY35" i="48"/>
  <c r="AX35" i="48"/>
  <c r="AW35" i="48"/>
  <c r="AV35" i="48"/>
  <c r="AU35" i="48"/>
  <c r="AT35" i="48"/>
  <c r="AS35" i="48"/>
  <c r="AR35" i="48"/>
  <c r="AQ35" i="48"/>
  <c r="AP35" i="48"/>
  <c r="AO35" i="48"/>
  <c r="AN35" i="48"/>
  <c r="AM35" i="48"/>
  <c r="AL35" i="48"/>
  <c r="AK35" i="48"/>
  <c r="AJ35" i="48"/>
  <c r="AI35" i="48"/>
  <c r="AH35" i="48"/>
  <c r="AG35" i="48"/>
  <c r="U35" i="48"/>
  <c r="S35" i="48"/>
  <c r="V35" i="48" s="1"/>
  <c r="R35" i="48"/>
  <c r="N35" i="48"/>
  <c r="M35" i="48"/>
  <c r="J35" i="48" a="1"/>
  <c r="J35" i="48" s="1"/>
  <c r="K35" i="48" s="1"/>
  <c r="I35" i="48"/>
  <c r="G35" i="48"/>
  <c r="E35" i="48"/>
  <c r="C35" i="48"/>
  <c r="DI34" i="48"/>
  <c r="BU34" i="48"/>
  <c r="BS34" i="48"/>
  <c r="BR34" i="48"/>
  <c r="BM34" i="48"/>
  <c r="BL34" i="48"/>
  <c r="BJ34" i="48"/>
  <c r="BI34" i="48"/>
  <c r="BH34" i="48"/>
  <c r="BG34" i="48"/>
  <c r="BF34" i="48"/>
  <c r="BE34" i="48"/>
  <c r="BD34" i="48"/>
  <c r="BC34" i="48"/>
  <c r="BB34" i="48"/>
  <c r="BA34" i="48"/>
  <c r="AZ34" i="48"/>
  <c r="AY34" i="48"/>
  <c r="AX34" i="48"/>
  <c r="AW34" i="48"/>
  <c r="AV34" i="48"/>
  <c r="AU34" i="48"/>
  <c r="AT34" i="48"/>
  <c r="AS34" i="48"/>
  <c r="AR34" i="48"/>
  <c r="AQ34" i="48"/>
  <c r="AP34" i="48"/>
  <c r="AO34" i="48"/>
  <c r="AN34" i="48"/>
  <c r="AM34" i="48"/>
  <c r="AL34" i="48"/>
  <c r="AK34" i="48"/>
  <c r="AJ34" i="48"/>
  <c r="AI34" i="48"/>
  <c r="AH34" i="48"/>
  <c r="AG34" i="48"/>
  <c r="X34" i="48"/>
  <c r="V34" i="48"/>
  <c r="U34" i="48"/>
  <c r="BU33" i="48"/>
  <c r="DI33" i="48" s="1"/>
  <c r="BS33" i="48"/>
  <c r="BQ33" i="48"/>
  <c r="BP33" i="48"/>
  <c r="BO33" i="48"/>
  <c r="BN33" i="48"/>
  <c r="BK33" i="48"/>
  <c r="BJ33" i="48"/>
  <c r="BI33" i="48"/>
  <c r="BH33" i="48"/>
  <c r="BG33" i="48"/>
  <c r="BF33" i="48"/>
  <c r="BE33" i="48"/>
  <c r="BD33" i="48"/>
  <c r="BC33" i="48"/>
  <c r="BB33" i="48"/>
  <c r="BA33" i="48"/>
  <c r="AZ33" i="48"/>
  <c r="AY33" i="48"/>
  <c r="AX33" i="48"/>
  <c r="AW33" i="48"/>
  <c r="AV33" i="48"/>
  <c r="AU33" i="48"/>
  <c r="AT33" i="48"/>
  <c r="AS33" i="48"/>
  <c r="AR33" i="48"/>
  <c r="AQ33" i="48"/>
  <c r="AP33" i="48"/>
  <c r="AN33" i="48"/>
  <c r="AM33" i="48"/>
  <c r="AL33" i="48"/>
  <c r="AK33" i="48"/>
  <c r="AJ33" i="48"/>
  <c r="AI33" i="48"/>
  <c r="AH33" i="48"/>
  <c r="AG33" i="48"/>
  <c r="V33" i="48"/>
  <c r="U33" i="48"/>
  <c r="S33" i="48"/>
  <c r="R33" i="48"/>
  <c r="BU32" i="48"/>
  <c r="DI32" i="48" s="1"/>
  <c r="BS32" i="48"/>
  <c r="BR32" i="48"/>
  <c r="BQ32" i="48"/>
  <c r="BP32" i="48"/>
  <c r="BO32" i="48"/>
  <c r="BN32" i="48"/>
  <c r="BM32" i="48"/>
  <c r="BL32" i="48"/>
  <c r="BK32" i="48"/>
  <c r="BJ32" i="48"/>
  <c r="BI32" i="48"/>
  <c r="BH32" i="48"/>
  <c r="BG32" i="48"/>
  <c r="BF32" i="48"/>
  <c r="BE32" i="48"/>
  <c r="BC32" i="48"/>
  <c r="BB32" i="48"/>
  <c r="BA32" i="48"/>
  <c r="AZ32" i="48"/>
  <c r="AY32" i="48"/>
  <c r="AX32" i="48"/>
  <c r="AW32" i="48"/>
  <c r="AV32" i="48"/>
  <c r="AU32" i="48"/>
  <c r="AT32" i="48"/>
  <c r="AS32" i="48"/>
  <c r="AR32" i="48"/>
  <c r="AQ32" i="48"/>
  <c r="AP32" i="48"/>
  <c r="AO32" i="48"/>
  <c r="AN32" i="48"/>
  <c r="AM32" i="48"/>
  <c r="AL32" i="48"/>
  <c r="AK32" i="48"/>
  <c r="AJ32" i="48"/>
  <c r="AI32" i="48"/>
  <c r="AH32" i="48"/>
  <c r="AG32" i="48"/>
  <c r="X32" i="48"/>
  <c r="S32" i="48"/>
  <c r="V32" i="48" s="1"/>
  <c r="R32" i="48"/>
  <c r="U32" i="48" s="1"/>
  <c r="DI31" i="48"/>
  <c r="BU31" i="48"/>
  <c r="BS31" i="48"/>
  <c r="BR31" i="48"/>
  <c r="BQ31" i="48"/>
  <c r="BP31" i="48"/>
  <c r="BO31" i="48"/>
  <c r="BN31" i="48"/>
  <c r="BM31" i="48"/>
  <c r="BL31" i="48"/>
  <c r="BK31" i="48"/>
  <c r="BJ31" i="48"/>
  <c r="BI31" i="48"/>
  <c r="BG31" i="48"/>
  <c r="BF31" i="48"/>
  <c r="BE31" i="48"/>
  <c r="BD31" i="48"/>
  <c r="BC31" i="48"/>
  <c r="BB31" i="48"/>
  <c r="BA31" i="48"/>
  <c r="AZ31" i="48"/>
  <c r="AY31" i="48"/>
  <c r="AX31" i="48"/>
  <c r="AW31" i="48"/>
  <c r="AV31" i="48"/>
  <c r="AU31" i="48"/>
  <c r="AT31" i="48"/>
  <c r="AS31" i="48"/>
  <c r="AR31" i="48"/>
  <c r="AQ31" i="48"/>
  <c r="AP31" i="48"/>
  <c r="AO31" i="48"/>
  <c r="AN31" i="48"/>
  <c r="AM31" i="48"/>
  <c r="AL31" i="48"/>
  <c r="AK31" i="48"/>
  <c r="AJ31" i="48"/>
  <c r="AI31" i="48"/>
  <c r="AH31" i="48"/>
  <c r="AG31" i="48"/>
  <c r="S31" i="48"/>
  <c r="V31" i="48" s="1"/>
  <c r="R31" i="48"/>
  <c r="U31" i="48" s="1"/>
  <c r="FB30" i="48"/>
  <c r="FD30" i="48" s="1"/>
  <c r="BU30" i="48"/>
  <c r="DI30" i="48" s="1"/>
  <c r="BS30" i="48"/>
  <c r="BR30" i="48"/>
  <c r="BQ30" i="48"/>
  <c r="BP30" i="48"/>
  <c r="BO30" i="48"/>
  <c r="BN30" i="48"/>
  <c r="BM30" i="48"/>
  <c r="BL30" i="48"/>
  <c r="BK30" i="48"/>
  <c r="BJ30" i="48"/>
  <c r="BH30" i="48"/>
  <c r="BG30" i="48"/>
  <c r="BF30" i="48"/>
  <c r="BE30" i="48"/>
  <c r="BC30" i="48"/>
  <c r="BB30" i="48"/>
  <c r="BA30" i="48"/>
  <c r="AZ30" i="48"/>
  <c r="AY30" i="48"/>
  <c r="AX30" i="48"/>
  <c r="AW30" i="48"/>
  <c r="AV30" i="48"/>
  <c r="AU30" i="48"/>
  <c r="AT30" i="48"/>
  <c r="AS30" i="48"/>
  <c r="AR30" i="48"/>
  <c r="AQ30" i="48"/>
  <c r="AP30" i="48"/>
  <c r="AO30" i="48"/>
  <c r="AN30" i="48"/>
  <c r="AM30" i="48"/>
  <c r="AL30" i="48"/>
  <c r="AK30" i="48"/>
  <c r="AJ30" i="48"/>
  <c r="AI30" i="48"/>
  <c r="AH30" i="48"/>
  <c r="AG30" i="48"/>
  <c r="S30" i="48"/>
  <c r="V30" i="48" s="1"/>
  <c r="R30" i="48"/>
  <c r="U30" i="48" s="1"/>
  <c r="N30" i="48"/>
  <c r="M30" i="48"/>
  <c r="J30" i="48" a="1"/>
  <c r="J30" i="48" s="1"/>
  <c r="K30" i="48" s="1"/>
  <c r="I30" i="48"/>
  <c r="G30" i="48"/>
  <c r="E30" i="48"/>
  <c r="C30" i="48"/>
  <c r="BU29" i="48"/>
  <c r="DI29" i="48" s="1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X29" i="48"/>
  <c r="V29" i="48"/>
  <c r="U29" i="48"/>
  <c r="DI28" i="48"/>
  <c r="BU28" i="48"/>
  <c r="BS28" i="48"/>
  <c r="BR28" i="48"/>
  <c r="BQ28" i="48"/>
  <c r="BP28" i="48"/>
  <c r="BO28" i="48"/>
  <c r="BN28" i="48"/>
  <c r="BM28" i="48"/>
  <c r="BL28" i="48"/>
  <c r="BK28" i="48"/>
  <c r="BJ28" i="48"/>
  <c r="BI28" i="48"/>
  <c r="BH28" i="48"/>
  <c r="BG28" i="48"/>
  <c r="BF28" i="48"/>
  <c r="BE28" i="48"/>
  <c r="BB28" i="48"/>
  <c r="BA28" i="48"/>
  <c r="AZ28" i="48"/>
  <c r="AY28" i="48"/>
  <c r="AX28" i="48"/>
  <c r="AW28" i="48"/>
  <c r="AV28" i="48"/>
  <c r="AU28" i="48"/>
  <c r="AT28" i="48"/>
  <c r="AS28" i="48"/>
  <c r="AR28" i="48"/>
  <c r="AQ28" i="48"/>
  <c r="AP28" i="48"/>
  <c r="AO28" i="48"/>
  <c r="AN28" i="48"/>
  <c r="AM28" i="48"/>
  <c r="AL28" i="48"/>
  <c r="AK28" i="48"/>
  <c r="AJ28" i="48"/>
  <c r="AI28" i="48"/>
  <c r="AH28" i="48"/>
  <c r="AG28" i="48"/>
  <c r="S28" i="48"/>
  <c r="V28" i="48" s="1"/>
  <c r="R28" i="48"/>
  <c r="U28" i="48" s="1"/>
  <c r="DI27" i="48"/>
  <c r="BU27" i="48"/>
  <c r="BS27" i="48"/>
  <c r="BR27" i="48"/>
  <c r="BQ27" i="48"/>
  <c r="BP27" i="48"/>
  <c r="BO27" i="48"/>
  <c r="BN27" i="48"/>
  <c r="BM27" i="48"/>
  <c r="BL27" i="48"/>
  <c r="BK27" i="48"/>
  <c r="BI27" i="48"/>
  <c r="BE27" i="48"/>
  <c r="BD27" i="48"/>
  <c r="BB27" i="48"/>
  <c r="BA27" i="48"/>
  <c r="AZ27" i="48"/>
  <c r="AY27" i="48"/>
  <c r="AX27" i="48"/>
  <c r="AW27" i="48"/>
  <c r="AV27" i="48"/>
  <c r="AU27" i="48"/>
  <c r="AT27" i="48"/>
  <c r="AS27" i="48"/>
  <c r="AR27" i="48"/>
  <c r="AQ27" i="48"/>
  <c r="AP27" i="48"/>
  <c r="AO27" i="48"/>
  <c r="AN27" i="48"/>
  <c r="AM27" i="48"/>
  <c r="AL27" i="48"/>
  <c r="AK27" i="48"/>
  <c r="AJ27" i="48"/>
  <c r="AI27" i="48"/>
  <c r="AH27" i="48"/>
  <c r="AG27" i="48"/>
  <c r="X27" i="48"/>
  <c r="S27" i="48"/>
  <c r="V27" i="48" s="1"/>
  <c r="R27" i="48"/>
  <c r="U27" i="48" s="1"/>
  <c r="DI26" i="48"/>
  <c r="BU26" i="48"/>
  <c r="BS26" i="48"/>
  <c r="BR26" i="48"/>
  <c r="BQ26" i="48"/>
  <c r="BP26" i="48"/>
  <c r="BO26" i="48"/>
  <c r="BN26" i="48"/>
  <c r="BM26" i="48"/>
  <c r="BL26" i="48"/>
  <c r="BJ26" i="48"/>
  <c r="BI26" i="48"/>
  <c r="BH26" i="48"/>
  <c r="BG26" i="48"/>
  <c r="BF26" i="48"/>
  <c r="BC26" i="48"/>
  <c r="BB26" i="48"/>
  <c r="BA26" i="48"/>
  <c r="AZ26" i="48"/>
  <c r="AY26" i="48"/>
  <c r="AX26" i="48"/>
  <c r="AW26" i="48"/>
  <c r="AV26" i="48"/>
  <c r="AU26" i="48"/>
  <c r="AT26" i="48"/>
  <c r="AS26" i="48"/>
  <c r="AR26" i="48"/>
  <c r="AQ26" i="48"/>
  <c r="AP26" i="48"/>
  <c r="AN26" i="48"/>
  <c r="AM26" i="48"/>
  <c r="AL26" i="48"/>
  <c r="AK26" i="48"/>
  <c r="AJ26" i="48"/>
  <c r="AI26" i="48"/>
  <c r="AH26" i="48"/>
  <c r="AG26" i="48"/>
  <c r="S26" i="48"/>
  <c r="V26" i="48" s="1"/>
  <c r="R26" i="48"/>
  <c r="U26" i="48" s="1"/>
  <c r="FB25" i="48"/>
  <c r="FD25" i="48" s="1"/>
  <c r="BU25" i="48"/>
  <c r="DI25" i="48" s="1"/>
  <c r="BS25" i="48"/>
  <c r="BR25" i="48"/>
  <c r="BQ25" i="48"/>
  <c r="BP25" i="48"/>
  <c r="BO25" i="48"/>
  <c r="BN25" i="48"/>
  <c r="BM25" i="48"/>
  <c r="BL25" i="48"/>
  <c r="BK25" i="48"/>
  <c r="BJ25" i="48"/>
  <c r="BI25" i="48"/>
  <c r="BH25" i="48"/>
  <c r="BG25" i="48"/>
  <c r="BF25" i="48"/>
  <c r="BE25" i="48"/>
  <c r="BD25" i="48"/>
  <c r="BC25" i="48"/>
  <c r="BB25" i="48"/>
  <c r="BA25" i="48"/>
  <c r="AZ25" i="48"/>
  <c r="AY25" i="48"/>
  <c r="AX25" i="48"/>
  <c r="AW25" i="48"/>
  <c r="AV25" i="48"/>
  <c r="AU25" i="48"/>
  <c r="AT25" i="48"/>
  <c r="AS25" i="48"/>
  <c r="AR25" i="48"/>
  <c r="AQ25" i="48"/>
  <c r="AP25" i="48"/>
  <c r="AM25" i="48"/>
  <c r="AL25" i="48"/>
  <c r="AK25" i="48"/>
  <c r="AJ25" i="48"/>
  <c r="AI25" i="48"/>
  <c r="AH25" i="48"/>
  <c r="AG25" i="48"/>
  <c r="S25" i="48"/>
  <c r="V25" i="48" s="1"/>
  <c r="R25" i="48"/>
  <c r="U25" i="48" s="1"/>
  <c r="N25" i="48"/>
  <c r="M25" i="48"/>
  <c r="J25" i="48" a="1"/>
  <c r="J25" i="48" s="1"/>
  <c r="K25" i="48" s="1"/>
  <c r="I25" i="48"/>
  <c r="G25" i="48"/>
  <c r="E25" i="48"/>
  <c r="C25" i="48"/>
  <c r="BU24" i="48"/>
  <c r="DI24" i="48" s="1"/>
  <c r="BS24" i="48"/>
  <c r="BR24" i="48"/>
  <c r="BQ24" i="48"/>
  <c r="BP24" i="48"/>
  <c r="BO24" i="48"/>
  <c r="BN24" i="48"/>
  <c r="BM24" i="48"/>
  <c r="BL24" i="48"/>
  <c r="BK24" i="48"/>
  <c r="BJ24" i="48"/>
  <c r="BI24" i="48"/>
  <c r="BH24" i="48"/>
  <c r="BG24" i="48"/>
  <c r="BF24" i="48"/>
  <c r="BE24" i="48"/>
  <c r="BD24" i="48"/>
  <c r="BC24" i="48"/>
  <c r="BB24" i="48"/>
  <c r="BA24" i="48"/>
  <c r="AZ24" i="48"/>
  <c r="AY24" i="48"/>
  <c r="AW24" i="48"/>
  <c r="AV24" i="48"/>
  <c r="AU24" i="48"/>
  <c r="AT24" i="48"/>
  <c r="AS24" i="48"/>
  <c r="AR24" i="48"/>
  <c r="AQ24" i="48"/>
  <c r="AP24" i="48"/>
  <c r="AO24" i="48"/>
  <c r="AN24" i="48"/>
  <c r="AM24" i="48"/>
  <c r="AL24" i="48"/>
  <c r="AK24" i="48"/>
  <c r="AJ24" i="48"/>
  <c r="AI24" i="48"/>
  <c r="AH24" i="48"/>
  <c r="AG24" i="48"/>
  <c r="X24" i="48"/>
  <c r="V24" i="48"/>
  <c r="U24" i="48"/>
  <c r="BU23" i="48"/>
  <c r="DI23" i="48" s="1"/>
  <c r="BS23" i="48"/>
  <c r="BR23" i="48"/>
  <c r="BQ23" i="48"/>
  <c r="BP23" i="48"/>
  <c r="BO23" i="48"/>
  <c r="BN23" i="48"/>
  <c r="BM23" i="48"/>
  <c r="BL23" i="48"/>
  <c r="BK23" i="48"/>
  <c r="BJ23" i="48"/>
  <c r="BI23" i="48"/>
  <c r="BH23" i="48"/>
  <c r="BG23" i="48"/>
  <c r="BF23" i="48"/>
  <c r="BE23" i="48"/>
  <c r="BD23" i="48"/>
  <c r="BB23" i="48"/>
  <c r="AZ23" i="48"/>
  <c r="AW23" i="48"/>
  <c r="AV23" i="48"/>
  <c r="AU23" i="48"/>
  <c r="AT23" i="48"/>
  <c r="AS23" i="48"/>
  <c r="AR23" i="48"/>
  <c r="AQ23" i="48"/>
  <c r="AP23" i="48"/>
  <c r="AO23" i="48"/>
  <c r="AN23" i="48"/>
  <c r="AM23" i="48"/>
  <c r="AL23" i="48"/>
  <c r="AK23" i="48"/>
  <c r="AJ23" i="48"/>
  <c r="AI23" i="48"/>
  <c r="AH23" i="48"/>
  <c r="AG23" i="48"/>
  <c r="U23" i="48"/>
  <c r="S23" i="48"/>
  <c r="V23" i="48" s="1"/>
  <c r="R23" i="48"/>
  <c r="BU22" i="48"/>
  <c r="DI22" i="48" s="1"/>
  <c r="BS22" i="48"/>
  <c r="BR22" i="48"/>
  <c r="BQ22" i="48"/>
  <c r="BP22" i="48"/>
  <c r="BO22" i="48"/>
  <c r="BN22" i="48"/>
  <c r="BM22" i="48"/>
  <c r="BL22" i="48"/>
  <c r="BK22" i="48"/>
  <c r="BJ22" i="48"/>
  <c r="BI22" i="48"/>
  <c r="BH22" i="48"/>
  <c r="BG22" i="48"/>
  <c r="BF22" i="48"/>
  <c r="BE22" i="48"/>
  <c r="BD22" i="48"/>
  <c r="BC22" i="48"/>
  <c r="BB22" i="48"/>
  <c r="AZ22" i="48"/>
  <c r="AY22" i="48"/>
  <c r="AX22" i="48"/>
  <c r="AW22" i="48"/>
  <c r="AV22" i="48"/>
  <c r="AU22" i="48"/>
  <c r="AT22" i="48"/>
  <c r="AS22" i="48"/>
  <c r="AR22" i="48"/>
  <c r="AQ22" i="48"/>
  <c r="AP22" i="48"/>
  <c r="AM22" i="48"/>
  <c r="AL22" i="48"/>
  <c r="AK22" i="48"/>
  <c r="AJ22" i="48"/>
  <c r="AI22" i="48"/>
  <c r="AH22" i="48"/>
  <c r="AG22" i="48"/>
  <c r="X22" i="48"/>
  <c r="S22" i="48"/>
  <c r="V22" i="48" s="1"/>
  <c r="R22" i="48"/>
  <c r="U22" i="48" s="1"/>
  <c r="BU21" i="48"/>
  <c r="DI21" i="48" s="1"/>
  <c r="BS21" i="48"/>
  <c r="BR21" i="48"/>
  <c r="BQ21" i="48"/>
  <c r="BP21" i="48"/>
  <c r="BO21" i="48"/>
  <c r="BN21" i="48"/>
  <c r="BM21" i="48"/>
  <c r="BL21" i="48"/>
  <c r="BK21" i="48"/>
  <c r="BJ21" i="48"/>
  <c r="BI21" i="48"/>
  <c r="BH21" i="48"/>
  <c r="BG21" i="48"/>
  <c r="BF21" i="48"/>
  <c r="BE21" i="48"/>
  <c r="BD21" i="48"/>
  <c r="BC21" i="48"/>
  <c r="BB21" i="48"/>
  <c r="BA21" i="48"/>
  <c r="AZ21" i="48"/>
  <c r="AY21" i="48"/>
  <c r="AX21" i="48"/>
  <c r="AW21" i="48"/>
  <c r="AU21" i="48"/>
  <c r="AT21" i="48"/>
  <c r="AS21" i="48"/>
  <c r="AR21" i="48"/>
  <c r="AQ21" i="48"/>
  <c r="AP21" i="48"/>
  <c r="AO21" i="48"/>
  <c r="AN21" i="48"/>
  <c r="AM21" i="48"/>
  <c r="AL21" i="48"/>
  <c r="AK21" i="48"/>
  <c r="AJ21" i="48"/>
  <c r="AI21" i="48"/>
  <c r="AH21" i="48"/>
  <c r="AG21" i="48"/>
  <c r="S21" i="48"/>
  <c r="V21" i="48" s="1"/>
  <c r="R21" i="48"/>
  <c r="U21" i="48" s="1"/>
  <c r="FB20" i="48"/>
  <c r="FD20" i="48" s="1"/>
  <c r="BU20" i="48"/>
  <c r="DI20" i="48" s="1"/>
  <c r="BS20" i="48"/>
  <c r="BR20" i="48"/>
  <c r="BQ20" i="48"/>
  <c r="BP20" i="48"/>
  <c r="BO20" i="48"/>
  <c r="BN20" i="48"/>
  <c r="BM20" i="48"/>
  <c r="BL20" i="48"/>
  <c r="BK20" i="48"/>
  <c r="BJ20" i="48"/>
  <c r="BI20" i="48"/>
  <c r="BH20" i="48"/>
  <c r="BG20" i="48"/>
  <c r="BF20" i="48"/>
  <c r="BE20" i="48"/>
  <c r="BD20" i="48"/>
  <c r="BC20" i="48"/>
  <c r="BB20" i="48"/>
  <c r="BA20" i="48"/>
  <c r="AZ20" i="48"/>
  <c r="AY20" i="48"/>
  <c r="AX20" i="48"/>
  <c r="AV20" i="48"/>
  <c r="AU20" i="48"/>
  <c r="AT20" i="48"/>
  <c r="AS20" i="48"/>
  <c r="AR20" i="48"/>
  <c r="AQ20" i="48"/>
  <c r="AP20" i="48"/>
  <c r="AO20" i="48"/>
  <c r="AM20" i="48"/>
  <c r="AL20" i="48"/>
  <c r="AK20" i="48"/>
  <c r="AJ20" i="48"/>
  <c r="AI20" i="48"/>
  <c r="AH20" i="48"/>
  <c r="AG20" i="48"/>
  <c r="S20" i="48"/>
  <c r="V20" i="48" s="1"/>
  <c r="R20" i="48"/>
  <c r="U20" i="48" s="1"/>
  <c r="N20" i="48"/>
  <c r="M20" i="48"/>
  <c r="J20" i="48" a="1"/>
  <c r="J20" i="48" s="1"/>
  <c r="K20" i="48" s="1"/>
  <c r="I20" i="48"/>
  <c r="G20" i="48"/>
  <c r="E20" i="48"/>
  <c r="C20" i="48"/>
  <c r="BU19" i="48"/>
  <c r="DI19" i="48" s="1"/>
  <c r="BS19" i="48"/>
  <c r="BR19" i="48"/>
  <c r="BQ19" i="48"/>
  <c r="BP19" i="48"/>
  <c r="BO19" i="48"/>
  <c r="BN19" i="48"/>
  <c r="BM19" i="48"/>
  <c r="BL19" i="48"/>
  <c r="BK19" i="48"/>
  <c r="BJ19" i="48"/>
  <c r="BI19" i="48"/>
  <c r="BH19" i="48"/>
  <c r="BG19" i="48"/>
  <c r="BF19" i="48"/>
  <c r="BE19" i="48"/>
  <c r="BD19" i="48"/>
  <c r="BC19" i="48"/>
  <c r="BB19" i="48"/>
  <c r="BA19" i="48"/>
  <c r="AZ19" i="48"/>
  <c r="AY19" i="48"/>
  <c r="AX19" i="48"/>
  <c r="AU19" i="48"/>
  <c r="AT19" i="48"/>
  <c r="AS19" i="48"/>
  <c r="AR19" i="48"/>
  <c r="AQ19" i="48"/>
  <c r="AP19" i="48"/>
  <c r="AO19" i="48"/>
  <c r="AN19" i="48"/>
  <c r="AM19" i="48"/>
  <c r="AL19" i="48"/>
  <c r="AK19" i="48"/>
  <c r="AJ19" i="48"/>
  <c r="AI19" i="48"/>
  <c r="AH19" i="48"/>
  <c r="AG19" i="48"/>
  <c r="X19" i="48"/>
  <c r="V19" i="48"/>
  <c r="U19" i="48"/>
  <c r="BU18" i="48"/>
  <c r="DI18" i="48" s="1"/>
  <c r="BS18" i="48"/>
  <c r="BR18" i="48"/>
  <c r="BQ18" i="48"/>
  <c r="BP18" i="48"/>
  <c r="BO18" i="48"/>
  <c r="BN18" i="48"/>
  <c r="BM18" i="48"/>
  <c r="BL18" i="48"/>
  <c r="BK18" i="48"/>
  <c r="BJ18" i="48"/>
  <c r="BI18" i="48"/>
  <c r="BH18" i="48"/>
  <c r="BG18" i="48"/>
  <c r="BF18" i="48"/>
  <c r="BE18" i="48"/>
  <c r="BD18" i="48"/>
  <c r="BC18" i="48"/>
  <c r="BB18" i="48"/>
  <c r="BA18" i="48"/>
  <c r="AZ18" i="48"/>
  <c r="AY18" i="48"/>
  <c r="AX18" i="48"/>
  <c r="AW18" i="48"/>
  <c r="AV18" i="48"/>
  <c r="AU18" i="48"/>
  <c r="AT18" i="48"/>
  <c r="AS18" i="48"/>
  <c r="AR18" i="48"/>
  <c r="AQ18" i="48"/>
  <c r="AO18" i="48"/>
  <c r="AN18" i="48"/>
  <c r="AM18" i="48"/>
  <c r="AL18" i="48"/>
  <c r="AK18" i="48"/>
  <c r="AJ18" i="48"/>
  <c r="AI18" i="48"/>
  <c r="AH18" i="48"/>
  <c r="AG18" i="48"/>
  <c r="V18" i="48"/>
  <c r="S18" i="48"/>
  <c r="R18" i="48"/>
  <c r="U18" i="48" s="1"/>
  <c r="BU17" i="48"/>
  <c r="DI17" i="48" s="1"/>
  <c r="BS17" i="48"/>
  <c r="BR17" i="48"/>
  <c r="BQ17" i="48"/>
  <c r="BP17" i="48"/>
  <c r="BO17" i="48"/>
  <c r="BN17" i="48"/>
  <c r="BM17" i="48"/>
  <c r="BL17" i="48"/>
  <c r="BK17" i="48"/>
  <c r="BJ17" i="48"/>
  <c r="BI17" i="48"/>
  <c r="BH17" i="48"/>
  <c r="BG17" i="48"/>
  <c r="BF17" i="48"/>
  <c r="BE17" i="48"/>
  <c r="BD17" i="48"/>
  <c r="BC17" i="48"/>
  <c r="BB17" i="48"/>
  <c r="BA17" i="48"/>
  <c r="AZ17" i="48"/>
  <c r="AY17" i="48"/>
  <c r="AX17" i="48"/>
  <c r="AW17" i="48"/>
  <c r="AV17" i="48"/>
  <c r="AU17" i="48"/>
  <c r="AT17" i="48"/>
  <c r="AS17" i="48"/>
  <c r="AR17" i="48"/>
  <c r="AQ17" i="48"/>
  <c r="AO17" i="48"/>
  <c r="AN17" i="48"/>
  <c r="AM17" i="48"/>
  <c r="AL17" i="48"/>
  <c r="AK17" i="48"/>
  <c r="AJ17" i="48"/>
  <c r="AI17" i="48"/>
  <c r="AH17" i="48"/>
  <c r="AG17" i="48"/>
  <c r="X17" i="48"/>
  <c r="S17" i="48"/>
  <c r="V17" i="48" s="1"/>
  <c r="R17" i="48"/>
  <c r="U17" i="48" s="1"/>
  <c r="BU16" i="48"/>
  <c r="DI16" i="48" s="1"/>
  <c r="BS16" i="48"/>
  <c r="BR16" i="48"/>
  <c r="BQ16" i="48"/>
  <c r="BP16" i="48"/>
  <c r="BO16" i="48"/>
  <c r="BN16" i="48"/>
  <c r="BM16" i="48"/>
  <c r="BL16" i="48"/>
  <c r="BK16" i="48"/>
  <c r="BJ16" i="48"/>
  <c r="BI16" i="48"/>
  <c r="BH16" i="48"/>
  <c r="BG16" i="48"/>
  <c r="BF16" i="48"/>
  <c r="BE16" i="48"/>
  <c r="BD16" i="48"/>
  <c r="BB16" i="48"/>
  <c r="BA16" i="48"/>
  <c r="AZ16" i="48"/>
  <c r="AY16" i="48"/>
  <c r="AX16" i="48"/>
  <c r="AW16" i="48"/>
  <c r="AV16" i="48"/>
  <c r="AU16" i="48"/>
  <c r="AT16" i="48"/>
  <c r="AR16" i="48"/>
  <c r="AO16" i="48"/>
  <c r="AN16" i="48"/>
  <c r="AM16" i="48"/>
  <c r="AL16" i="48"/>
  <c r="AK16" i="48"/>
  <c r="AJ16" i="48"/>
  <c r="AI16" i="48"/>
  <c r="AH16" i="48"/>
  <c r="AG16" i="48"/>
  <c r="S16" i="48"/>
  <c r="V16" i="48" s="1"/>
  <c r="R16" i="48"/>
  <c r="U16" i="48" s="1"/>
  <c r="FC15" i="48"/>
  <c r="FB15" i="48"/>
  <c r="FD15" i="48" s="1"/>
  <c r="BU15" i="48"/>
  <c r="DI15" i="48" s="1"/>
  <c r="BS15" i="48"/>
  <c r="BR15" i="48"/>
  <c r="BQ15" i="48"/>
  <c r="BP15" i="48"/>
  <c r="BO15" i="48"/>
  <c r="BN15" i="48"/>
  <c r="BM15" i="48"/>
  <c r="BL15" i="48"/>
  <c r="BK15" i="48"/>
  <c r="BJ15" i="48"/>
  <c r="BI15" i="48"/>
  <c r="BH15" i="48"/>
  <c r="BG15" i="48"/>
  <c r="BF15" i="48"/>
  <c r="BE15" i="48"/>
  <c r="BD15" i="48"/>
  <c r="BC15" i="48"/>
  <c r="BB15" i="48"/>
  <c r="BA15" i="48"/>
  <c r="AZ15" i="48"/>
  <c r="AY15" i="48"/>
  <c r="AX15" i="48"/>
  <c r="AW15" i="48"/>
  <c r="AV15" i="48"/>
  <c r="AU15" i="48"/>
  <c r="AR15" i="48"/>
  <c r="AQ15" i="48"/>
  <c r="AP15" i="48"/>
  <c r="AM15" i="48"/>
  <c r="AL15" i="48"/>
  <c r="AK15" i="48"/>
  <c r="AJ15" i="48"/>
  <c r="AH15" i="48"/>
  <c r="AG15" i="48"/>
  <c r="U15" i="48"/>
  <c r="S15" i="48"/>
  <c r="V15" i="48" s="1"/>
  <c r="R15" i="48"/>
  <c r="N15" i="48"/>
  <c r="M15" i="48"/>
  <c r="J15" i="48" a="1"/>
  <c r="J15" i="48" s="1"/>
  <c r="K15" i="48" s="1"/>
  <c r="I15" i="48"/>
  <c r="G15" i="48"/>
  <c r="E15" i="48"/>
  <c r="C15" i="48"/>
  <c r="DI14" i="48"/>
  <c r="BU14" i="48"/>
  <c r="BS14" i="48"/>
  <c r="BQ14" i="48"/>
  <c r="BP14" i="48"/>
  <c r="BO14" i="48"/>
  <c r="BN14" i="48"/>
  <c r="BM14" i="48"/>
  <c r="BL14" i="48"/>
  <c r="BJ14" i="48"/>
  <c r="BI14" i="48"/>
  <c r="BH14" i="48"/>
  <c r="BG14" i="48"/>
  <c r="BF14" i="48"/>
  <c r="BE14" i="48"/>
  <c r="BD14" i="48"/>
  <c r="BA14" i="48"/>
  <c r="AZ14" i="48"/>
  <c r="AY14" i="48"/>
  <c r="AX14" i="48"/>
  <c r="AW14" i="48"/>
  <c r="AV14" i="48"/>
  <c r="AU14" i="48"/>
  <c r="AT14" i="48"/>
  <c r="AS14" i="48"/>
  <c r="AR14" i="48"/>
  <c r="AO14" i="48"/>
  <c r="AN14" i="48"/>
  <c r="AM14" i="48"/>
  <c r="AL14" i="48"/>
  <c r="AK14" i="48"/>
  <c r="AH14" i="48"/>
  <c r="AG14" i="48"/>
  <c r="X14" i="48"/>
  <c r="V14" i="48"/>
  <c r="U14" i="48"/>
  <c r="DI13" i="48"/>
  <c r="BU13" i="48"/>
  <c r="BS13" i="48"/>
  <c r="BR13" i="48"/>
  <c r="BQ13" i="48"/>
  <c r="BP13" i="48"/>
  <c r="BO13" i="48"/>
  <c r="BN13" i="48"/>
  <c r="BM13" i="48"/>
  <c r="BL13" i="48"/>
  <c r="BK13" i="48"/>
  <c r="BJ13" i="48"/>
  <c r="BI13" i="48"/>
  <c r="BH13" i="48"/>
  <c r="BG13" i="48"/>
  <c r="BF13" i="48"/>
  <c r="BE13" i="48"/>
  <c r="BD13" i="48"/>
  <c r="BC13" i="48"/>
  <c r="BA13" i="48"/>
  <c r="AY13" i="48"/>
  <c r="AW13" i="48"/>
  <c r="AV13" i="48"/>
  <c r="AT13" i="48"/>
  <c r="AS13" i="48"/>
  <c r="AR13" i="48"/>
  <c r="AQ13" i="48"/>
  <c r="AO13" i="48"/>
  <c r="AN13" i="48"/>
  <c r="AM13" i="48"/>
  <c r="AL13" i="48"/>
  <c r="AK13" i="48"/>
  <c r="AJ13" i="48"/>
  <c r="AH13" i="48"/>
  <c r="AG13" i="48"/>
  <c r="V13" i="48"/>
  <c r="U13" i="48"/>
  <c r="S13" i="48"/>
  <c r="R13" i="48"/>
  <c r="BU12" i="48"/>
  <c r="DI12" i="48" s="1"/>
  <c r="BS12" i="48"/>
  <c r="BR12" i="48"/>
  <c r="BQ12" i="48"/>
  <c r="BP12" i="48"/>
  <c r="BO12" i="48"/>
  <c r="BN12" i="48"/>
  <c r="BM12" i="48"/>
  <c r="BL12" i="48"/>
  <c r="BK12" i="48"/>
  <c r="BJ12" i="48"/>
  <c r="BI12" i="48"/>
  <c r="BH12" i="48"/>
  <c r="BG12" i="48"/>
  <c r="BF12" i="48"/>
  <c r="BE12" i="48"/>
  <c r="BD12" i="48"/>
  <c r="BC12" i="48"/>
  <c r="BB12" i="48"/>
  <c r="BA12" i="48"/>
  <c r="AZ12" i="48"/>
  <c r="AY12" i="48"/>
  <c r="AX12" i="48"/>
  <c r="AW12" i="48"/>
  <c r="AV12" i="48"/>
  <c r="AU12" i="48"/>
  <c r="AT12" i="48"/>
  <c r="AS12" i="48"/>
  <c r="AR12" i="48"/>
  <c r="AQ12" i="48"/>
  <c r="AP12" i="48"/>
  <c r="AO12" i="48"/>
  <c r="AN12" i="48"/>
  <c r="AM12" i="48"/>
  <c r="AL12" i="48"/>
  <c r="AJ12" i="48"/>
  <c r="AI12" i="48"/>
  <c r="AH12" i="48"/>
  <c r="AG12" i="48"/>
  <c r="X12" i="48"/>
  <c r="S12" i="48"/>
  <c r="V12" i="48" s="1"/>
  <c r="R12" i="48"/>
  <c r="U12" i="48" s="1"/>
  <c r="DI11" i="48"/>
  <c r="BU11" i="48"/>
  <c r="BS11" i="48"/>
  <c r="BR11" i="48"/>
  <c r="BQ11" i="48"/>
  <c r="BP11" i="48"/>
  <c r="BO11" i="48"/>
  <c r="BN11" i="48"/>
  <c r="BM11" i="48"/>
  <c r="BL11" i="48"/>
  <c r="BK11" i="48"/>
  <c r="BJ11" i="48"/>
  <c r="BI11" i="48"/>
  <c r="BH11" i="48"/>
  <c r="BG11" i="48"/>
  <c r="BF11" i="48"/>
  <c r="BE11" i="48"/>
  <c r="BD11" i="48"/>
  <c r="BC11" i="48"/>
  <c r="BB11" i="48"/>
  <c r="BA11" i="48"/>
  <c r="AZ11" i="48"/>
  <c r="AY11" i="48"/>
  <c r="AX11" i="48"/>
  <c r="AW11" i="48"/>
  <c r="AV11" i="48"/>
  <c r="AU11" i="48"/>
  <c r="AT11" i="48"/>
  <c r="AS11" i="48"/>
  <c r="AR11" i="48"/>
  <c r="AQ11" i="48"/>
  <c r="AP11" i="48"/>
  <c r="AO11" i="48"/>
  <c r="AN11" i="48"/>
  <c r="AL11" i="48"/>
  <c r="AJ11" i="48"/>
  <c r="AH11" i="48"/>
  <c r="AG11" i="48"/>
  <c r="S11" i="48"/>
  <c r="V11" i="48" s="1"/>
  <c r="R11" i="48"/>
  <c r="U11" i="48" s="1"/>
  <c r="FC10" i="48"/>
  <c r="FB10" i="48"/>
  <c r="FD10" i="48" s="1"/>
  <c r="BU10" i="48"/>
  <c r="DI10" i="48" s="1"/>
  <c r="BS10" i="48"/>
  <c r="BR10" i="48"/>
  <c r="BQ10" i="48"/>
  <c r="BP10" i="48"/>
  <c r="BO10" i="48"/>
  <c r="BN10" i="48"/>
  <c r="BM10" i="48"/>
  <c r="BL10" i="48"/>
  <c r="BK10" i="48"/>
  <c r="BJ10" i="48"/>
  <c r="BI10" i="48"/>
  <c r="BH10" i="48"/>
  <c r="BG10" i="48"/>
  <c r="BF10" i="48"/>
  <c r="BE10" i="48"/>
  <c r="BD10" i="48"/>
  <c r="BC10" i="48"/>
  <c r="BB10" i="48"/>
  <c r="BA10" i="48"/>
  <c r="AZ10" i="48"/>
  <c r="AY10" i="48"/>
  <c r="AX10" i="48"/>
  <c r="AW10" i="48"/>
  <c r="AV10" i="48"/>
  <c r="AU10" i="48"/>
  <c r="AT10" i="48"/>
  <c r="AS10" i="48"/>
  <c r="AR10" i="48"/>
  <c r="AQ10" i="48"/>
  <c r="AP10" i="48"/>
  <c r="AO10" i="48"/>
  <c r="AN10" i="48"/>
  <c r="AL10" i="48"/>
  <c r="AK10" i="48"/>
  <c r="AJ10" i="48"/>
  <c r="AH10" i="48"/>
  <c r="AG10" i="48"/>
  <c r="S10" i="48"/>
  <c r="V10" i="48" s="1"/>
  <c r="R10" i="48"/>
  <c r="U10" i="48" s="1"/>
  <c r="N10" i="48"/>
  <c r="M10" i="48"/>
  <c r="J10" i="48" a="1"/>
  <c r="J10" i="48" s="1"/>
  <c r="K10" i="48" s="1"/>
  <c r="I10" i="48"/>
  <c r="G10" i="48"/>
  <c r="E10" i="48"/>
  <c r="C10" i="48"/>
  <c r="BU9" i="48"/>
  <c r="DI9" i="48" s="1"/>
  <c r="BS9" i="48"/>
  <c r="BR9" i="48"/>
  <c r="BQ9" i="48"/>
  <c r="BP9" i="48"/>
  <c r="BO9" i="48"/>
  <c r="BN9" i="48"/>
  <c r="BM9" i="48"/>
  <c r="BL9" i="48"/>
  <c r="BK9" i="48"/>
  <c r="BJ9" i="48"/>
  <c r="BI9" i="48"/>
  <c r="BH9" i="48"/>
  <c r="BG9" i="48"/>
  <c r="BF9" i="48"/>
  <c r="BE9" i="48"/>
  <c r="BD9" i="48"/>
  <c r="BC9" i="48"/>
  <c r="BB9" i="48"/>
  <c r="BA9" i="48"/>
  <c r="AZ9" i="48"/>
  <c r="AY9" i="48"/>
  <c r="AX9" i="48"/>
  <c r="AW9" i="48"/>
  <c r="AV9" i="48"/>
  <c r="AU9" i="48"/>
  <c r="AT9" i="48"/>
  <c r="AS9" i="48"/>
  <c r="AQ9" i="48"/>
  <c r="AM9" i="48"/>
  <c r="AJ9" i="48"/>
  <c r="AI9" i="48"/>
  <c r="AH9" i="48"/>
  <c r="X9" i="48"/>
  <c r="V9" i="48"/>
  <c r="U9" i="48"/>
  <c r="BU8" i="48"/>
  <c r="DI8" i="48" s="1"/>
  <c r="BS8" i="48"/>
  <c r="BR8" i="48"/>
  <c r="BQ8" i="48"/>
  <c r="BP8" i="48"/>
  <c r="BO8" i="48"/>
  <c r="BN8" i="48"/>
  <c r="BM8" i="48"/>
  <c r="BL8" i="48"/>
  <c r="BK8" i="48"/>
  <c r="BJ8" i="48"/>
  <c r="BI8" i="48"/>
  <c r="BH8" i="48"/>
  <c r="BG8" i="48"/>
  <c r="BF8" i="48"/>
  <c r="BE8" i="48"/>
  <c r="BD8" i="48"/>
  <c r="BC8" i="48"/>
  <c r="BB8" i="48"/>
  <c r="BA8" i="48"/>
  <c r="AZ8" i="48"/>
  <c r="AY8" i="48"/>
  <c r="AX8" i="48"/>
  <c r="AW8" i="48"/>
  <c r="AV8" i="48"/>
  <c r="AU8" i="48"/>
  <c r="AT8" i="48"/>
  <c r="AS8" i="48"/>
  <c r="AR8" i="48"/>
  <c r="AQ8" i="48"/>
  <c r="AP8" i="48"/>
  <c r="AO8" i="48"/>
  <c r="AN8" i="48"/>
  <c r="AM8" i="48"/>
  <c r="AL8" i="48"/>
  <c r="AK8" i="48"/>
  <c r="AJ8" i="48"/>
  <c r="AH8" i="48"/>
  <c r="V8" i="48"/>
  <c r="S8" i="48"/>
  <c r="R8" i="48"/>
  <c r="U8" i="48" s="1"/>
  <c r="BU7" i="48"/>
  <c r="DI7" i="48" s="1"/>
  <c r="BS7" i="48"/>
  <c r="BR7" i="48"/>
  <c r="BQ7" i="48"/>
  <c r="BP7" i="48"/>
  <c r="BO7" i="48"/>
  <c r="BN7" i="48"/>
  <c r="BM7" i="48"/>
  <c r="BL7" i="48"/>
  <c r="BK7" i="48"/>
  <c r="BJ7" i="48"/>
  <c r="BI7" i="48"/>
  <c r="BH7" i="48"/>
  <c r="BG7" i="48"/>
  <c r="BF7" i="48"/>
  <c r="BE7" i="48"/>
  <c r="BD7" i="48"/>
  <c r="BC7" i="48"/>
  <c r="BB7" i="48"/>
  <c r="BA7" i="48"/>
  <c r="AZ7" i="48"/>
  <c r="AY7" i="48"/>
  <c r="AX7" i="48"/>
  <c r="AW7" i="48"/>
  <c r="AV7" i="48"/>
  <c r="AU7" i="48"/>
  <c r="AT7" i="48"/>
  <c r="AS7" i="48"/>
  <c r="AR7" i="48"/>
  <c r="AQ7" i="48"/>
  <c r="AP7" i="48"/>
  <c r="AO7" i="48"/>
  <c r="AN7" i="48"/>
  <c r="AM7" i="48"/>
  <c r="AL7" i="48"/>
  <c r="AK7" i="48"/>
  <c r="AJ7" i="48"/>
  <c r="AG7" i="48"/>
  <c r="X7" i="48"/>
  <c r="S7" i="48"/>
  <c r="V7" i="48" s="1"/>
  <c r="R7" i="48"/>
  <c r="U7" i="48" s="1"/>
  <c r="EV6" i="48"/>
  <c r="DH6" i="48"/>
  <c r="DG6" i="48"/>
  <c r="EU6" i="48" s="1"/>
  <c r="DE6" i="48"/>
  <c r="ES6" i="48" s="1"/>
  <c r="CX6" i="48"/>
  <c r="EL6" i="48" s="1"/>
  <c r="CW6" i="48"/>
  <c r="EK6" i="48" s="1"/>
  <c r="CU6" i="48"/>
  <c r="EI6" i="48" s="1"/>
  <c r="CS6" i="48"/>
  <c r="EG6" i="48" s="1"/>
  <c r="CK6" i="48"/>
  <c r="DY6" i="48" s="1"/>
  <c r="CJ6" i="48"/>
  <c r="DX6" i="48" s="1"/>
  <c r="CH6" i="48"/>
  <c r="DV6" i="48" s="1"/>
  <c r="BY6" i="48"/>
  <c r="DM6" i="48" s="1"/>
  <c r="BX6" i="48"/>
  <c r="DL6" i="48" s="1"/>
  <c r="BV6" i="48"/>
  <c r="DJ6" i="48" s="1"/>
  <c r="BR6" i="48"/>
  <c r="BQ6" i="48"/>
  <c r="DF6" i="48" s="1"/>
  <c r="ET6" i="48" s="1"/>
  <c r="BP6" i="48"/>
  <c r="BN6" i="48"/>
  <c r="DC6" i="48" s="1"/>
  <c r="EQ6" i="48" s="1"/>
  <c r="BL6" i="48"/>
  <c r="DA6" i="48" s="1"/>
  <c r="EO6" i="48" s="1"/>
  <c r="BK6" i="48"/>
  <c r="CZ6" i="48" s="1"/>
  <c r="EN6" i="48" s="1"/>
  <c r="BJ6" i="48"/>
  <c r="CY6" i="48" s="1"/>
  <c r="EM6" i="48" s="1"/>
  <c r="BI6" i="48"/>
  <c r="BH6" i="48"/>
  <c r="BG6" i="48"/>
  <c r="CV6" i="48" s="1"/>
  <c r="EJ6" i="48" s="1"/>
  <c r="BF6" i="48"/>
  <c r="BE6" i="48"/>
  <c r="CT6" i="48" s="1"/>
  <c r="EH6" i="48" s="1"/>
  <c r="BD6" i="48"/>
  <c r="BC6" i="48"/>
  <c r="CR6" i="48" s="1"/>
  <c r="EF6" i="48" s="1"/>
  <c r="BB6" i="48"/>
  <c r="CQ6" i="48" s="1"/>
  <c r="EE6" i="48" s="1"/>
  <c r="BA6" i="48"/>
  <c r="CP6" i="48" s="1"/>
  <c r="ED6" i="48" s="1"/>
  <c r="AZ6" i="48"/>
  <c r="CO6" i="48" s="1"/>
  <c r="EC6" i="48" s="1"/>
  <c r="AX6" i="48"/>
  <c r="CM6" i="48" s="1"/>
  <c r="EA6" i="48" s="1"/>
  <c r="AW6" i="48"/>
  <c r="CL6" i="48" s="1"/>
  <c r="DZ6" i="48" s="1"/>
  <c r="AV6" i="48"/>
  <c r="AU6" i="48"/>
  <c r="AT6" i="48"/>
  <c r="CI6" i="48" s="1"/>
  <c r="DW6" i="48" s="1"/>
  <c r="AS6" i="48"/>
  <c r="AR6" i="48"/>
  <c r="CG6" i="48" s="1"/>
  <c r="DU6" i="48" s="1"/>
  <c r="AP6" i="48"/>
  <c r="CE6" i="48" s="1"/>
  <c r="DS6" i="48" s="1"/>
  <c r="AO6" i="48"/>
  <c r="CD6" i="48" s="1"/>
  <c r="DR6" i="48" s="1"/>
  <c r="AN6" i="48"/>
  <c r="CC6" i="48" s="1"/>
  <c r="DQ6" i="48" s="1"/>
  <c r="AM6" i="48"/>
  <c r="CB6" i="48" s="1"/>
  <c r="DP6" i="48" s="1"/>
  <c r="AL6" i="48"/>
  <c r="CA6" i="48" s="1"/>
  <c r="DO6" i="48" s="1"/>
  <c r="AK6" i="48"/>
  <c r="BZ6" i="48" s="1"/>
  <c r="DN6" i="48" s="1"/>
  <c r="AJ6" i="48"/>
  <c r="AI6" i="48"/>
  <c r="AH6" i="48"/>
  <c r="BW6" i="48" s="1"/>
  <c r="DK6" i="48" s="1"/>
  <c r="AG6" i="48"/>
  <c r="V6" i="48"/>
  <c r="S6" i="48"/>
  <c r="R6" i="48"/>
  <c r="U6" i="48" s="1"/>
  <c r="FB5" i="48"/>
  <c r="FD5" i="48" s="1"/>
  <c r="S5" i="48"/>
  <c r="V5" i="48" s="1"/>
  <c r="R5" i="48"/>
  <c r="U5" i="48" s="1"/>
  <c r="N5" i="48"/>
  <c r="M5" i="48"/>
  <c r="J5" i="48" a="1"/>
  <c r="J5" i="48" s="1"/>
  <c r="K5" i="48" s="1"/>
  <c r="I5" i="48"/>
  <c r="G5" i="48"/>
  <c r="E5" i="48"/>
  <c r="C5" i="48"/>
  <c r="BT45" i="2" a="1"/>
  <c r="BT45" i="2" s="1"/>
  <c r="BT45" i="44" a="1"/>
  <c r="BT45" i="44" s="1"/>
  <c r="S53" i="44"/>
  <c r="V53" i="44" s="1"/>
  <c r="R53" i="44"/>
  <c r="U53" i="44" s="1"/>
  <c r="S52" i="44"/>
  <c r="V52" i="44" s="1"/>
  <c r="R52" i="44"/>
  <c r="U52" i="44" s="1"/>
  <c r="S51" i="44"/>
  <c r="V51" i="44" s="1"/>
  <c r="R51" i="44"/>
  <c r="U51" i="44" s="1"/>
  <c r="FD50" i="44"/>
  <c r="FC50" i="44"/>
  <c r="FB50" i="44"/>
  <c r="M50" i="44" s="1"/>
  <c r="S50" i="44"/>
  <c r="V50" i="44" s="1"/>
  <c r="V54" i="44" s="1"/>
  <c r="R50" i="44"/>
  <c r="U50" i="44" s="1"/>
  <c r="U54" i="44" s="1"/>
  <c r="J50" i="44" a="1"/>
  <c r="J50" i="44" s="1"/>
  <c r="K50" i="44" s="1"/>
  <c r="C50" i="44"/>
  <c r="S48" i="44"/>
  <c r="V48" i="44" s="1"/>
  <c r="R48" i="44"/>
  <c r="U48" i="44" s="1"/>
  <c r="S47" i="44"/>
  <c r="V47" i="44" s="1"/>
  <c r="R47" i="44"/>
  <c r="U47" i="44" s="1"/>
  <c r="V46" i="44"/>
  <c r="U46" i="44"/>
  <c r="S46" i="44"/>
  <c r="R46" i="44"/>
  <c r="FB45" i="44"/>
  <c r="FD45" i="44" s="1"/>
  <c r="S45" i="44"/>
  <c r="V45" i="44" s="1"/>
  <c r="V49" i="44" s="1"/>
  <c r="R45" i="44"/>
  <c r="U45" i="44" s="1"/>
  <c r="U49" i="44" s="1"/>
  <c r="J45" i="44" a="1"/>
  <c r="J45" i="44" s="1"/>
  <c r="K45" i="44" s="1"/>
  <c r="C45" i="44"/>
  <c r="U43" i="44"/>
  <c r="S43" i="44"/>
  <c r="V43" i="44" s="1"/>
  <c r="R43" i="44"/>
  <c r="S42" i="44"/>
  <c r="V42" i="44" s="1"/>
  <c r="R42" i="44"/>
  <c r="U42" i="44" s="1"/>
  <c r="S41" i="44"/>
  <c r="V41" i="44" s="1"/>
  <c r="R41" i="44"/>
  <c r="U41" i="44" s="1"/>
  <c r="FB40" i="44"/>
  <c r="FD40" i="44" s="1"/>
  <c r="R40" i="44"/>
  <c r="U40" i="44" s="1"/>
  <c r="U44" i="44" s="1"/>
  <c r="J40" i="44" a="1"/>
  <c r="J40" i="44" s="1"/>
  <c r="K40" i="44" s="1"/>
  <c r="C40" i="44"/>
  <c r="BU38" i="44"/>
  <c r="DI38" i="44" s="1"/>
  <c r="BR38" i="44"/>
  <c r="BQ38" i="44"/>
  <c r="BP38" i="44"/>
  <c r="BO38" i="44"/>
  <c r="BN38" i="44"/>
  <c r="BM38" i="44"/>
  <c r="BL38" i="44"/>
  <c r="BK38" i="44"/>
  <c r="BJ38" i="44"/>
  <c r="BI38" i="44"/>
  <c r="BH38" i="44"/>
  <c r="BG38" i="44"/>
  <c r="BF38" i="44"/>
  <c r="BE38" i="44"/>
  <c r="BD38" i="44"/>
  <c r="BC38" i="44"/>
  <c r="BB38" i="44"/>
  <c r="BA38" i="44"/>
  <c r="AZ38" i="44"/>
  <c r="AY38" i="44"/>
  <c r="AX38" i="44"/>
  <c r="AW38" i="44"/>
  <c r="AV38" i="44"/>
  <c r="AU38" i="44"/>
  <c r="AT38" i="44"/>
  <c r="AS38" i="44"/>
  <c r="AR38" i="44"/>
  <c r="AQ38" i="44"/>
  <c r="AP38" i="44"/>
  <c r="AN38" i="44"/>
  <c r="AM38" i="44"/>
  <c r="AL38" i="44"/>
  <c r="AK38" i="44"/>
  <c r="AJ38" i="44"/>
  <c r="AI38" i="44"/>
  <c r="AH38" i="44"/>
  <c r="AG38" i="44"/>
  <c r="V38" i="44"/>
  <c r="U38" i="44"/>
  <c r="S38" i="44"/>
  <c r="R38" i="44"/>
  <c r="DI37" i="44"/>
  <c r="BU37" i="44"/>
  <c r="BS37" i="44"/>
  <c r="BR37" i="44"/>
  <c r="BQ37" i="44"/>
  <c r="BP37" i="44"/>
  <c r="BO37" i="44"/>
  <c r="BN37" i="44"/>
  <c r="BM37" i="44"/>
  <c r="BK37" i="44"/>
  <c r="BJ37" i="44"/>
  <c r="BI37" i="44"/>
  <c r="BH37" i="44"/>
  <c r="BG37" i="44"/>
  <c r="BF37" i="44"/>
  <c r="BE37" i="44"/>
  <c r="BD37" i="44"/>
  <c r="BC37" i="44"/>
  <c r="BB37" i="44"/>
  <c r="BA37" i="44"/>
  <c r="AZ37" i="44"/>
  <c r="AY37" i="44"/>
  <c r="AX37" i="44"/>
  <c r="AW37" i="44"/>
  <c r="AV37" i="44"/>
  <c r="AU37" i="44"/>
  <c r="AT37" i="44"/>
  <c r="AS37" i="44"/>
  <c r="AR37" i="44"/>
  <c r="AQ37" i="44"/>
  <c r="AP37" i="44"/>
  <c r="AO37" i="44"/>
  <c r="AN37" i="44"/>
  <c r="AM37" i="44"/>
  <c r="AL37" i="44"/>
  <c r="AK37" i="44"/>
  <c r="AJ37" i="44"/>
  <c r="AI37" i="44"/>
  <c r="AH37" i="44"/>
  <c r="AG37" i="44"/>
  <c r="S37" i="44"/>
  <c r="V37" i="44" s="1"/>
  <c r="R37" i="44"/>
  <c r="U37" i="44" s="1"/>
  <c r="DI36" i="44"/>
  <c r="BU36" i="44"/>
  <c r="BS36" i="44"/>
  <c r="BR36" i="44"/>
  <c r="BQ36" i="44"/>
  <c r="BP36" i="44"/>
  <c r="BO36" i="44"/>
  <c r="BM36" i="44"/>
  <c r="BL36" i="44"/>
  <c r="BK36" i="44"/>
  <c r="BJ36" i="44"/>
  <c r="BI36" i="44"/>
  <c r="BH36" i="44"/>
  <c r="BG36" i="44"/>
  <c r="BF36" i="44"/>
  <c r="BE36" i="44"/>
  <c r="BD36" i="44"/>
  <c r="BC36" i="44"/>
  <c r="BB36" i="44"/>
  <c r="BA36" i="44"/>
  <c r="AZ36" i="44"/>
  <c r="AY36" i="44"/>
  <c r="AX36" i="44"/>
  <c r="AW36" i="44"/>
  <c r="AV36" i="44"/>
  <c r="AU36" i="44"/>
  <c r="AT36" i="44"/>
  <c r="AS36" i="44"/>
  <c r="AR36" i="44"/>
  <c r="AQ36" i="44"/>
  <c r="AP36" i="44"/>
  <c r="AO36" i="44"/>
  <c r="AN36" i="44"/>
  <c r="AM36" i="44"/>
  <c r="AL36" i="44"/>
  <c r="AK36" i="44"/>
  <c r="AJ36" i="44"/>
  <c r="AI36" i="44"/>
  <c r="AH36" i="44"/>
  <c r="AG36" i="44"/>
  <c r="U36" i="44"/>
  <c r="S36" i="44"/>
  <c r="V36" i="44" s="1"/>
  <c r="R36" i="44"/>
  <c r="FB35" i="44"/>
  <c r="FD35" i="44" s="1"/>
  <c r="BU35" i="44"/>
  <c r="DI35" i="44" s="1"/>
  <c r="BS35" i="44"/>
  <c r="BR35" i="44"/>
  <c r="BQ35" i="44"/>
  <c r="BO35" i="44"/>
  <c r="BN35" i="44"/>
  <c r="BM35" i="44"/>
  <c r="BK35" i="44"/>
  <c r="BJ35" i="44"/>
  <c r="BI35" i="44"/>
  <c r="BH35" i="44"/>
  <c r="BG35" i="44"/>
  <c r="BF35" i="44"/>
  <c r="BE35" i="44"/>
  <c r="BD35" i="44"/>
  <c r="BC35" i="44"/>
  <c r="BB35" i="44"/>
  <c r="BA35" i="44"/>
  <c r="AZ35" i="44"/>
  <c r="AY35" i="44"/>
  <c r="AX35" i="44"/>
  <c r="AW35" i="44"/>
  <c r="AV35" i="44"/>
  <c r="AU35" i="44"/>
  <c r="AT35" i="44"/>
  <c r="AS35" i="44"/>
  <c r="AR35" i="44"/>
  <c r="AQ35" i="44"/>
  <c r="AP35" i="44"/>
  <c r="AO35" i="44"/>
  <c r="AN35" i="44"/>
  <c r="AM35" i="44"/>
  <c r="AL35" i="44"/>
  <c r="AK35" i="44"/>
  <c r="AJ35" i="44"/>
  <c r="AI35" i="44"/>
  <c r="AH35" i="44"/>
  <c r="AG35" i="44"/>
  <c r="U35" i="44"/>
  <c r="U39" i="44" s="1"/>
  <c r="R35" i="44"/>
  <c r="J35" i="44" a="1"/>
  <c r="J35" i="44" s="1"/>
  <c r="K35" i="44" s="1"/>
  <c r="C35" i="44"/>
  <c r="BU34" i="44"/>
  <c r="DI34" i="44" s="1"/>
  <c r="BS34" i="44"/>
  <c r="BR34" i="44"/>
  <c r="BM34" i="44"/>
  <c r="BL34" i="44"/>
  <c r="BJ34" i="44"/>
  <c r="BI34" i="44"/>
  <c r="BH34" i="44"/>
  <c r="BG34" i="44"/>
  <c r="BF34" i="44"/>
  <c r="BE34" i="44"/>
  <c r="BD34" i="44"/>
  <c r="BC34" i="44"/>
  <c r="BB34" i="44"/>
  <c r="BA34" i="44"/>
  <c r="AZ34" i="44"/>
  <c r="AY34" i="44"/>
  <c r="AX34" i="44"/>
  <c r="AW34" i="44"/>
  <c r="AV34" i="44"/>
  <c r="AU34" i="44"/>
  <c r="AT34" i="44"/>
  <c r="AS34" i="44"/>
  <c r="AR34" i="44"/>
  <c r="AQ34" i="44"/>
  <c r="AP34" i="44"/>
  <c r="AO34" i="44"/>
  <c r="AN34" i="44"/>
  <c r="AM34" i="44"/>
  <c r="AL34" i="44"/>
  <c r="AK34" i="44"/>
  <c r="AJ34" i="44"/>
  <c r="AI34" i="44"/>
  <c r="AH34" i="44"/>
  <c r="AG34" i="44"/>
  <c r="BU33" i="44"/>
  <c r="DI33" i="44" s="1"/>
  <c r="BS33" i="44"/>
  <c r="BQ33" i="44"/>
  <c r="BP33" i="44"/>
  <c r="BO33" i="44"/>
  <c r="BN33" i="44"/>
  <c r="BK33" i="44"/>
  <c r="BJ33" i="44"/>
  <c r="BI33" i="44"/>
  <c r="BH33" i="44"/>
  <c r="BG33" i="44"/>
  <c r="BF33" i="44"/>
  <c r="BE33" i="44"/>
  <c r="BD33" i="44"/>
  <c r="BC33" i="44"/>
  <c r="BB33" i="44"/>
  <c r="BA33" i="44"/>
  <c r="AZ33" i="44"/>
  <c r="AY33" i="44"/>
  <c r="AX33" i="44"/>
  <c r="AW33" i="44"/>
  <c r="AV33" i="44"/>
  <c r="AU33" i="44"/>
  <c r="AT33" i="44"/>
  <c r="AS33" i="44"/>
  <c r="AR33" i="44"/>
  <c r="AQ33" i="44"/>
  <c r="AP33" i="44"/>
  <c r="AN33" i="44"/>
  <c r="AM33" i="44"/>
  <c r="AL33" i="44"/>
  <c r="AK33" i="44"/>
  <c r="AJ33" i="44"/>
  <c r="AI33" i="44"/>
  <c r="AH33" i="44"/>
  <c r="AG33" i="44"/>
  <c r="U33" i="44"/>
  <c r="S33" i="44"/>
  <c r="V33" i="44" s="1"/>
  <c r="R33" i="44"/>
  <c r="BU32" i="44"/>
  <c r="DI32" i="44" s="1"/>
  <c r="BS32" i="44"/>
  <c r="BR32" i="44"/>
  <c r="BQ32" i="44"/>
  <c r="BP32" i="44"/>
  <c r="BO32" i="44"/>
  <c r="BN32" i="44"/>
  <c r="BM32" i="44"/>
  <c r="BL32" i="44"/>
  <c r="BK32" i="44"/>
  <c r="BJ32" i="44"/>
  <c r="BI32" i="44"/>
  <c r="BH32" i="44"/>
  <c r="BG32" i="44"/>
  <c r="BF32" i="44"/>
  <c r="BE32" i="44"/>
  <c r="BC32" i="44"/>
  <c r="BB32" i="44"/>
  <c r="BA32" i="44"/>
  <c r="AZ32" i="44"/>
  <c r="AY32" i="44"/>
  <c r="AX32" i="44"/>
  <c r="AW32" i="44"/>
  <c r="AV32" i="44"/>
  <c r="AU32" i="44"/>
  <c r="AT32" i="44"/>
  <c r="AS32" i="44"/>
  <c r="AR32" i="44"/>
  <c r="AQ32" i="44"/>
  <c r="AP32" i="44"/>
  <c r="AO32" i="44"/>
  <c r="AN32" i="44"/>
  <c r="AM32" i="44"/>
  <c r="AL32" i="44"/>
  <c r="AK32" i="44"/>
  <c r="AJ32" i="44"/>
  <c r="AI32" i="44"/>
  <c r="AH32" i="44"/>
  <c r="AG32" i="44"/>
  <c r="V32" i="44"/>
  <c r="S32" i="44"/>
  <c r="R32" i="44"/>
  <c r="U32" i="44" s="1"/>
  <c r="DI31" i="44"/>
  <c r="BU31" i="44"/>
  <c r="BS31" i="44"/>
  <c r="BR31" i="44"/>
  <c r="BQ31" i="44"/>
  <c r="BP31" i="44"/>
  <c r="BO31" i="44"/>
  <c r="BN31" i="44"/>
  <c r="BM31" i="44"/>
  <c r="BL31" i="44"/>
  <c r="BK31" i="44"/>
  <c r="BJ31" i="44"/>
  <c r="BI31" i="44"/>
  <c r="BG31" i="44"/>
  <c r="BF31" i="44"/>
  <c r="BE31" i="44"/>
  <c r="BD31" i="44"/>
  <c r="BC31" i="44"/>
  <c r="BB31" i="44"/>
  <c r="BA31" i="44"/>
  <c r="AZ31" i="44"/>
  <c r="AY31" i="44"/>
  <c r="AX31" i="44"/>
  <c r="AW31" i="44"/>
  <c r="AV31" i="44"/>
  <c r="AU31" i="44"/>
  <c r="AT31" i="44"/>
  <c r="AS31" i="44"/>
  <c r="AR31" i="44"/>
  <c r="AQ31" i="44"/>
  <c r="AP31" i="44"/>
  <c r="AO31" i="44"/>
  <c r="AN31" i="44"/>
  <c r="AM31" i="44"/>
  <c r="AL31" i="44"/>
  <c r="AK31" i="44"/>
  <c r="AJ31" i="44"/>
  <c r="AI31" i="44"/>
  <c r="AH31" i="44"/>
  <c r="AG31" i="44"/>
  <c r="V31" i="44"/>
  <c r="S31" i="44"/>
  <c r="R31" i="44"/>
  <c r="U31" i="44" s="1"/>
  <c r="FB30" i="44"/>
  <c r="FC30" i="44" s="1"/>
  <c r="BU30" i="44"/>
  <c r="DI30" i="44" s="1"/>
  <c r="BS30" i="44"/>
  <c r="BR30" i="44"/>
  <c r="BQ30" i="44"/>
  <c r="BP30" i="44"/>
  <c r="BO30" i="44"/>
  <c r="BN30" i="44"/>
  <c r="BM30" i="44"/>
  <c r="BL30" i="44"/>
  <c r="BK30" i="44"/>
  <c r="BJ30" i="44"/>
  <c r="BH30" i="44"/>
  <c r="BG30" i="44"/>
  <c r="BF30" i="44"/>
  <c r="BE30" i="44"/>
  <c r="BC30" i="44"/>
  <c r="BB30" i="44"/>
  <c r="BA30" i="44"/>
  <c r="AZ30" i="44"/>
  <c r="AY30" i="44"/>
  <c r="AX30" i="44"/>
  <c r="AW30" i="44"/>
  <c r="AV30" i="44"/>
  <c r="AU30" i="44"/>
  <c r="AT30" i="44"/>
  <c r="AS30" i="44"/>
  <c r="AR30" i="44"/>
  <c r="AQ30" i="44"/>
  <c r="AP30" i="44"/>
  <c r="AO30" i="44"/>
  <c r="AN30" i="44"/>
  <c r="AM30" i="44"/>
  <c r="AL30" i="44"/>
  <c r="AK30" i="44"/>
  <c r="AJ30" i="44"/>
  <c r="AI30" i="44"/>
  <c r="AH30" i="44"/>
  <c r="AG30" i="44"/>
  <c r="R30" i="44"/>
  <c r="U30" i="44" s="1"/>
  <c r="U34" i="44" s="1"/>
  <c r="J30" i="44" a="1"/>
  <c r="J30" i="44" s="1"/>
  <c r="K30" i="44" s="1"/>
  <c r="C30" i="44"/>
  <c r="DI29" i="44"/>
  <c r="BU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DI28" i="44"/>
  <c r="BU28" i="44"/>
  <c r="BS28" i="44"/>
  <c r="BR28" i="44"/>
  <c r="BQ28" i="44"/>
  <c r="BP28" i="44"/>
  <c r="BO28" i="44"/>
  <c r="BN28" i="44"/>
  <c r="BM28" i="44"/>
  <c r="BL28" i="44"/>
  <c r="BK28" i="44"/>
  <c r="BJ28" i="44"/>
  <c r="BI28" i="44"/>
  <c r="BH28" i="44"/>
  <c r="BG28" i="44"/>
  <c r="BF28" i="44"/>
  <c r="BE28" i="44"/>
  <c r="BB28" i="44"/>
  <c r="BA28" i="44"/>
  <c r="AZ28" i="44"/>
  <c r="AY28" i="44"/>
  <c r="AX28" i="44"/>
  <c r="AW28" i="44"/>
  <c r="AV28" i="44"/>
  <c r="AU28" i="44"/>
  <c r="AT28" i="44"/>
  <c r="AS28" i="44"/>
  <c r="AR28" i="44"/>
  <c r="AQ28" i="44"/>
  <c r="AP28" i="44"/>
  <c r="AO28" i="44"/>
  <c r="AN28" i="44"/>
  <c r="AM28" i="44"/>
  <c r="AL28" i="44"/>
  <c r="AK28" i="44"/>
  <c r="AJ28" i="44"/>
  <c r="AI28" i="44"/>
  <c r="AH28" i="44"/>
  <c r="AG28" i="44"/>
  <c r="U28" i="44"/>
  <c r="S28" i="44"/>
  <c r="V28" i="44" s="1"/>
  <c r="R28" i="44"/>
  <c r="BU27" i="44"/>
  <c r="DI27" i="44" s="1"/>
  <c r="BS27" i="44"/>
  <c r="BR27" i="44"/>
  <c r="BQ27" i="44"/>
  <c r="BP27" i="44"/>
  <c r="BO27" i="44"/>
  <c r="BN27" i="44"/>
  <c r="BM27" i="44"/>
  <c r="BL27" i="44"/>
  <c r="BK27" i="44"/>
  <c r="BI27" i="44"/>
  <c r="BE27" i="44"/>
  <c r="BD27" i="44"/>
  <c r="BB27" i="44"/>
  <c r="BA27" i="44"/>
  <c r="AZ27" i="44"/>
  <c r="AY27" i="44"/>
  <c r="AX27" i="44"/>
  <c r="AW27" i="44"/>
  <c r="AV27" i="44"/>
  <c r="AU27" i="44"/>
  <c r="AT27" i="44"/>
  <c r="AS27" i="44"/>
  <c r="AR27" i="44"/>
  <c r="AQ27" i="44"/>
  <c r="AP27" i="44"/>
  <c r="AO27" i="44"/>
  <c r="AN27" i="44"/>
  <c r="AM27" i="44"/>
  <c r="AL27" i="44"/>
  <c r="AK27" i="44"/>
  <c r="AJ27" i="44"/>
  <c r="AI27" i="44"/>
  <c r="AH27" i="44"/>
  <c r="AG27" i="44"/>
  <c r="V27" i="44"/>
  <c r="S27" i="44"/>
  <c r="R27" i="44"/>
  <c r="U27" i="44" s="1"/>
  <c r="DI26" i="44"/>
  <c r="BU26" i="44"/>
  <c r="BS26" i="44"/>
  <c r="BR26" i="44"/>
  <c r="BQ26" i="44"/>
  <c r="BP26" i="44"/>
  <c r="BO26" i="44"/>
  <c r="BN26" i="44"/>
  <c r="BM26" i="44"/>
  <c r="BL26" i="44"/>
  <c r="BJ26" i="44"/>
  <c r="BI26" i="44"/>
  <c r="BH26" i="44"/>
  <c r="BG26" i="44"/>
  <c r="BF26" i="44"/>
  <c r="BC26" i="44"/>
  <c r="BB26" i="44"/>
  <c r="BA26" i="44"/>
  <c r="AZ26" i="44"/>
  <c r="AY26" i="44"/>
  <c r="AX26" i="44"/>
  <c r="AW26" i="44"/>
  <c r="AV26" i="44"/>
  <c r="AU26" i="44"/>
  <c r="AT26" i="44"/>
  <c r="AS26" i="44"/>
  <c r="AR26" i="44"/>
  <c r="AQ26" i="44"/>
  <c r="AP26" i="44"/>
  <c r="AN26" i="44"/>
  <c r="AM26" i="44"/>
  <c r="AL26" i="44"/>
  <c r="AK26" i="44"/>
  <c r="AJ26" i="44"/>
  <c r="AI26" i="44"/>
  <c r="AH26" i="44"/>
  <c r="AG26" i="44"/>
  <c r="V26" i="44"/>
  <c r="U26" i="44"/>
  <c r="S26" i="44"/>
  <c r="R26" i="44"/>
  <c r="FB25" i="44"/>
  <c r="FD25" i="44" s="1"/>
  <c r="DI25" i="44"/>
  <c r="BU25" i="44"/>
  <c r="BS25" i="44"/>
  <c r="BR25" i="44"/>
  <c r="BQ25" i="44"/>
  <c r="BP25" i="44"/>
  <c r="BO25" i="44"/>
  <c r="BN25" i="44"/>
  <c r="BM25" i="44"/>
  <c r="BL25" i="44"/>
  <c r="BK25" i="44"/>
  <c r="BJ25" i="44"/>
  <c r="BI25" i="44"/>
  <c r="BH25" i="44"/>
  <c r="BG25" i="44"/>
  <c r="BF25" i="44"/>
  <c r="BE25" i="44"/>
  <c r="BD25" i="44"/>
  <c r="BC25" i="44"/>
  <c r="BB25" i="44"/>
  <c r="BA25" i="44"/>
  <c r="AZ25" i="44"/>
  <c r="AY25" i="44"/>
  <c r="AX25" i="44"/>
  <c r="AW25" i="44"/>
  <c r="AV25" i="44"/>
  <c r="AU25" i="44"/>
  <c r="AT25" i="44"/>
  <c r="AS25" i="44"/>
  <c r="AR25" i="44"/>
  <c r="AQ25" i="44"/>
  <c r="AP25" i="44"/>
  <c r="AM25" i="44"/>
  <c r="AL25" i="44"/>
  <c r="AK25" i="44"/>
  <c r="AJ25" i="44"/>
  <c r="AI25" i="44"/>
  <c r="AH25" i="44"/>
  <c r="AG25" i="44"/>
  <c r="R25" i="44"/>
  <c r="U25" i="44" s="1"/>
  <c r="U29" i="44" s="1"/>
  <c r="J25" i="44" a="1"/>
  <c r="J25" i="44" s="1"/>
  <c r="K25" i="44" s="1"/>
  <c r="C25" i="44"/>
  <c r="DI24" i="44"/>
  <c r="BU24" i="44"/>
  <c r="BS24" i="44"/>
  <c r="BR24" i="44"/>
  <c r="BQ24" i="44"/>
  <c r="BP24" i="44"/>
  <c r="BO24" i="44"/>
  <c r="BN24" i="44"/>
  <c r="BM24" i="44"/>
  <c r="BL24" i="44"/>
  <c r="BK24" i="44"/>
  <c r="BJ24" i="44"/>
  <c r="BI24" i="44"/>
  <c r="BH24" i="44"/>
  <c r="BG24" i="44"/>
  <c r="BF24" i="44"/>
  <c r="BE24" i="44"/>
  <c r="BD24" i="44"/>
  <c r="BC24" i="44"/>
  <c r="BB24" i="44"/>
  <c r="BA24" i="44"/>
  <c r="AZ24" i="44"/>
  <c r="AY24" i="44"/>
  <c r="AW24" i="44"/>
  <c r="AV24" i="44"/>
  <c r="AU24" i="44"/>
  <c r="AT24" i="44"/>
  <c r="AS24" i="44"/>
  <c r="AR24" i="44"/>
  <c r="AQ24" i="44"/>
  <c r="AP24" i="44"/>
  <c r="AO24" i="44"/>
  <c r="AN24" i="44"/>
  <c r="AM24" i="44"/>
  <c r="AL24" i="44"/>
  <c r="AK24" i="44"/>
  <c r="AJ24" i="44"/>
  <c r="AI24" i="44"/>
  <c r="AH24" i="44"/>
  <c r="AG24" i="44"/>
  <c r="BU23" i="44"/>
  <c r="DI23" i="44" s="1"/>
  <c r="BS23" i="44"/>
  <c r="BR23" i="44"/>
  <c r="BQ23" i="44"/>
  <c r="BP23" i="44"/>
  <c r="BO23" i="44"/>
  <c r="BN23" i="44"/>
  <c r="BM23" i="44"/>
  <c r="BL23" i="44"/>
  <c r="BK23" i="44"/>
  <c r="BJ23" i="44"/>
  <c r="BI23" i="44"/>
  <c r="BH23" i="44"/>
  <c r="BG23" i="44"/>
  <c r="BF23" i="44"/>
  <c r="BE23" i="44"/>
  <c r="BD23" i="44"/>
  <c r="BB23" i="44"/>
  <c r="AZ23" i="44"/>
  <c r="AW23" i="44"/>
  <c r="AV23" i="44"/>
  <c r="AU23" i="44"/>
  <c r="AT23" i="44"/>
  <c r="AS23" i="44"/>
  <c r="AR23" i="44"/>
  <c r="AQ23" i="44"/>
  <c r="AP23" i="44"/>
  <c r="AO23" i="44"/>
  <c r="AN23" i="44"/>
  <c r="AM23" i="44"/>
  <c r="AL23" i="44"/>
  <c r="AK23" i="44"/>
  <c r="AJ23" i="44"/>
  <c r="AI23" i="44"/>
  <c r="AH23" i="44"/>
  <c r="AG23" i="44"/>
  <c r="S23" i="44"/>
  <c r="V23" i="44" s="1"/>
  <c r="R23" i="44"/>
  <c r="U23" i="44" s="1"/>
  <c r="DI22" i="44"/>
  <c r="BU22" i="44"/>
  <c r="BS22" i="44"/>
  <c r="BR22" i="44"/>
  <c r="BQ22" i="44"/>
  <c r="BP22" i="44"/>
  <c r="BO22" i="44"/>
  <c r="BN22" i="44"/>
  <c r="BM22" i="44"/>
  <c r="BL22" i="44"/>
  <c r="BK22" i="44"/>
  <c r="BJ22" i="44"/>
  <c r="BI22" i="44"/>
  <c r="BH22" i="44"/>
  <c r="BG22" i="44"/>
  <c r="BF22" i="44"/>
  <c r="BE22" i="44"/>
  <c r="BD22" i="44"/>
  <c r="BC22" i="44"/>
  <c r="BB22" i="44"/>
  <c r="AZ22" i="44"/>
  <c r="AY22" i="44"/>
  <c r="AX22" i="44"/>
  <c r="AW22" i="44"/>
  <c r="AV22" i="44"/>
  <c r="AU22" i="44"/>
  <c r="AT22" i="44"/>
  <c r="AS22" i="44"/>
  <c r="AR22" i="44"/>
  <c r="AQ22" i="44"/>
  <c r="AP22" i="44"/>
  <c r="AM22" i="44"/>
  <c r="AL22" i="44"/>
  <c r="AK22" i="44"/>
  <c r="AJ22" i="44"/>
  <c r="AI22" i="44"/>
  <c r="AH22" i="44"/>
  <c r="AG22" i="44"/>
  <c r="S22" i="44"/>
  <c r="V22" i="44" s="1"/>
  <c r="R22" i="44"/>
  <c r="U22" i="44" s="1"/>
  <c r="BU21" i="44"/>
  <c r="DI21" i="44" s="1"/>
  <c r="BS21" i="44"/>
  <c r="BR21" i="44"/>
  <c r="BQ21" i="44"/>
  <c r="BP21" i="44"/>
  <c r="BO21" i="44"/>
  <c r="BN21" i="44"/>
  <c r="BM21" i="44"/>
  <c r="BL21" i="44"/>
  <c r="BK21" i="44"/>
  <c r="BJ21" i="44"/>
  <c r="BI21" i="44"/>
  <c r="BH21" i="44"/>
  <c r="BG21" i="44"/>
  <c r="BF21" i="44"/>
  <c r="BE21" i="44"/>
  <c r="BD21" i="44"/>
  <c r="BC21" i="44"/>
  <c r="BB21" i="44"/>
  <c r="BA21" i="44"/>
  <c r="AZ21" i="44"/>
  <c r="AY21" i="44"/>
  <c r="AX21" i="44"/>
  <c r="AW21" i="44"/>
  <c r="AU21" i="44"/>
  <c r="AT21" i="44"/>
  <c r="AS21" i="44"/>
  <c r="AR21" i="44"/>
  <c r="AQ21" i="44"/>
  <c r="AP21" i="44"/>
  <c r="AO21" i="44"/>
  <c r="AN21" i="44"/>
  <c r="AM21" i="44"/>
  <c r="AL21" i="44"/>
  <c r="AK21" i="44"/>
  <c r="AJ21" i="44"/>
  <c r="AI21" i="44"/>
  <c r="AH21" i="44"/>
  <c r="AG21" i="44"/>
  <c r="V21" i="44"/>
  <c r="U21" i="44"/>
  <c r="S21" i="44"/>
  <c r="R21" i="44"/>
  <c r="FB20" i="44"/>
  <c r="FD20" i="44" s="1"/>
  <c r="DI20" i="44"/>
  <c r="BU20" i="44"/>
  <c r="BS20" i="44"/>
  <c r="BR20" i="44"/>
  <c r="BQ20" i="44"/>
  <c r="BP20" i="44"/>
  <c r="BO20" i="44"/>
  <c r="BN20" i="44"/>
  <c r="BM20" i="44"/>
  <c r="BL20" i="44"/>
  <c r="BK20" i="44"/>
  <c r="BJ20" i="44"/>
  <c r="BI20" i="44"/>
  <c r="BH20" i="44"/>
  <c r="BG20" i="44"/>
  <c r="BF20" i="44"/>
  <c r="BE20" i="44"/>
  <c r="BD20" i="44"/>
  <c r="BC20" i="44"/>
  <c r="BB20" i="44"/>
  <c r="BA20" i="44"/>
  <c r="AZ20" i="44"/>
  <c r="AY20" i="44"/>
  <c r="AX20" i="44"/>
  <c r="AV20" i="44"/>
  <c r="AU20" i="44"/>
  <c r="AT20" i="44"/>
  <c r="AS20" i="44"/>
  <c r="AR20" i="44"/>
  <c r="AQ20" i="44"/>
  <c r="AP20" i="44"/>
  <c r="AO20" i="44"/>
  <c r="AM20" i="44"/>
  <c r="AL20" i="44"/>
  <c r="AK20" i="44"/>
  <c r="AJ20" i="44"/>
  <c r="AI20" i="44"/>
  <c r="AH20" i="44"/>
  <c r="AG20" i="44"/>
  <c r="R20" i="44"/>
  <c r="U20" i="44" s="1"/>
  <c r="U24" i="44" s="1"/>
  <c r="J20" i="44" a="1"/>
  <c r="J20" i="44" s="1"/>
  <c r="K20" i="44" s="1"/>
  <c r="C20" i="44"/>
  <c r="DI19" i="44"/>
  <c r="BU19" i="44"/>
  <c r="BS19" i="44"/>
  <c r="BR19" i="44"/>
  <c r="BQ19" i="44"/>
  <c r="BP19" i="44"/>
  <c r="BO19" i="44"/>
  <c r="BN19" i="44"/>
  <c r="BM19" i="44"/>
  <c r="BL19" i="44"/>
  <c r="BK19" i="44"/>
  <c r="BJ19" i="44"/>
  <c r="BI19" i="44"/>
  <c r="BH19" i="44"/>
  <c r="BG19" i="44"/>
  <c r="BF19" i="44"/>
  <c r="BE19" i="44"/>
  <c r="BD19" i="44"/>
  <c r="BC19" i="44"/>
  <c r="BB19" i="44"/>
  <c r="BA19" i="44"/>
  <c r="AZ19" i="44"/>
  <c r="AY19" i="44"/>
  <c r="AX19" i="44"/>
  <c r="AU19" i="44"/>
  <c r="AT19" i="44"/>
  <c r="AS19" i="44"/>
  <c r="AR19" i="44"/>
  <c r="AQ19" i="44"/>
  <c r="AP19" i="44"/>
  <c r="AO19" i="44"/>
  <c r="AN19" i="44"/>
  <c r="AM19" i="44"/>
  <c r="AL19" i="44"/>
  <c r="AK19" i="44"/>
  <c r="AJ19" i="44"/>
  <c r="AI19" i="44"/>
  <c r="AH19" i="44"/>
  <c r="AG19" i="44"/>
  <c r="DI18" i="44"/>
  <c r="BU18" i="44"/>
  <c r="BS18" i="44"/>
  <c r="BR18" i="44"/>
  <c r="BQ18" i="44"/>
  <c r="BP18" i="44"/>
  <c r="BO18" i="44"/>
  <c r="BN18" i="44"/>
  <c r="BM18" i="44"/>
  <c r="BL18" i="44"/>
  <c r="BK18" i="44"/>
  <c r="BJ18" i="44"/>
  <c r="BI18" i="44"/>
  <c r="BH18" i="44"/>
  <c r="BG18" i="44"/>
  <c r="BF18" i="44"/>
  <c r="BE18" i="44"/>
  <c r="BD18" i="44"/>
  <c r="BC18" i="44"/>
  <c r="BB18" i="44"/>
  <c r="BA18" i="44"/>
  <c r="AZ18" i="44"/>
  <c r="AY18" i="44"/>
  <c r="AX18" i="44"/>
  <c r="AW18" i="44"/>
  <c r="AV18" i="44"/>
  <c r="AU18" i="44"/>
  <c r="AT18" i="44"/>
  <c r="AS18" i="44"/>
  <c r="AR18" i="44"/>
  <c r="AQ18" i="44"/>
  <c r="AO18" i="44"/>
  <c r="AN18" i="44"/>
  <c r="AM18" i="44"/>
  <c r="AL18" i="44"/>
  <c r="AK18" i="44"/>
  <c r="AJ18" i="44"/>
  <c r="AI18" i="44"/>
  <c r="AH18" i="44"/>
  <c r="AG18" i="44"/>
  <c r="V18" i="44"/>
  <c r="U18" i="44"/>
  <c r="S18" i="44"/>
  <c r="R18" i="44"/>
  <c r="DI17" i="44"/>
  <c r="BU17" i="44"/>
  <c r="BS17" i="44"/>
  <c r="BR17" i="44"/>
  <c r="BQ17" i="44"/>
  <c r="BP17" i="44"/>
  <c r="BO17" i="44"/>
  <c r="BN17" i="44"/>
  <c r="BM17" i="44"/>
  <c r="BL17" i="44"/>
  <c r="BK17" i="44"/>
  <c r="BJ17" i="44"/>
  <c r="BI17" i="44"/>
  <c r="BH17" i="44"/>
  <c r="BG17" i="44"/>
  <c r="BF17" i="44"/>
  <c r="BE17" i="44"/>
  <c r="BD17" i="44"/>
  <c r="BC17" i="44"/>
  <c r="BB17" i="44"/>
  <c r="BA17" i="44"/>
  <c r="AZ17" i="44"/>
  <c r="AY17" i="44"/>
  <c r="AX17" i="44"/>
  <c r="AW17" i="44"/>
  <c r="AV17" i="44"/>
  <c r="AU17" i="44"/>
  <c r="AT17" i="44"/>
  <c r="AS17" i="44"/>
  <c r="AR17" i="44"/>
  <c r="AQ17" i="44"/>
  <c r="AO17" i="44"/>
  <c r="AN17" i="44"/>
  <c r="AM17" i="44"/>
  <c r="AL17" i="44"/>
  <c r="AK17" i="44"/>
  <c r="AJ17" i="44"/>
  <c r="AI17" i="44"/>
  <c r="AH17" i="44"/>
  <c r="AG17" i="44"/>
  <c r="S17" i="44"/>
  <c r="V17" i="44" s="1"/>
  <c r="R17" i="44"/>
  <c r="U17" i="44" s="1"/>
  <c r="BU16" i="44"/>
  <c r="DI16" i="44" s="1"/>
  <c r="BS16" i="44"/>
  <c r="BR16" i="44"/>
  <c r="BQ16" i="44"/>
  <c r="BP16" i="44"/>
  <c r="BO16" i="44"/>
  <c r="BN16" i="44"/>
  <c r="BM16" i="44"/>
  <c r="BL16" i="44"/>
  <c r="BK16" i="44"/>
  <c r="BJ16" i="44"/>
  <c r="BI16" i="44"/>
  <c r="BH16" i="44"/>
  <c r="BG16" i="44"/>
  <c r="BF16" i="44"/>
  <c r="BE16" i="44"/>
  <c r="BD16" i="44"/>
  <c r="BB16" i="44"/>
  <c r="BA16" i="44"/>
  <c r="AZ16" i="44"/>
  <c r="AY16" i="44"/>
  <c r="AX16" i="44"/>
  <c r="AW16" i="44"/>
  <c r="AV16" i="44"/>
  <c r="AU16" i="44"/>
  <c r="AT16" i="44"/>
  <c r="AR16" i="44"/>
  <c r="AO16" i="44"/>
  <c r="AN16" i="44"/>
  <c r="AM16" i="44"/>
  <c r="AL16" i="44"/>
  <c r="AK16" i="44"/>
  <c r="AJ16" i="44"/>
  <c r="AI16" i="44"/>
  <c r="AH16" i="44"/>
  <c r="AG16" i="44"/>
  <c r="V16" i="44"/>
  <c r="S16" i="44"/>
  <c r="R16" i="44"/>
  <c r="U16" i="44" s="1"/>
  <c r="FB15" i="44"/>
  <c r="FC15" i="44" s="1"/>
  <c r="BU15" i="44"/>
  <c r="DI15" i="44" s="1"/>
  <c r="BS15" i="44"/>
  <c r="BR15" i="44"/>
  <c r="BQ15" i="44"/>
  <c r="BP15" i="44"/>
  <c r="BO15" i="44"/>
  <c r="BN15" i="44"/>
  <c r="BM15" i="44"/>
  <c r="BL15" i="44"/>
  <c r="BK15" i="44"/>
  <c r="BJ15" i="44"/>
  <c r="BI15" i="44"/>
  <c r="BH15" i="44"/>
  <c r="BG15" i="44"/>
  <c r="BF15" i="44"/>
  <c r="BE15" i="44"/>
  <c r="BD15" i="44"/>
  <c r="BC15" i="44"/>
  <c r="BB15" i="44"/>
  <c r="BA15" i="44"/>
  <c r="AZ15" i="44"/>
  <c r="AY15" i="44"/>
  <c r="AX15" i="44"/>
  <c r="AW15" i="44"/>
  <c r="AV15" i="44"/>
  <c r="AU15" i="44"/>
  <c r="AR15" i="44"/>
  <c r="AQ15" i="44"/>
  <c r="AP15" i="44"/>
  <c r="AM15" i="44"/>
  <c r="AL15" i="44"/>
  <c r="AK15" i="44"/>
  <c r="AJ15" i="44"/>
  <c r="AH15" i="44"/>
  <c r="AG15" i="44"/>
  <c r="R15" i="44"/>
  <c r="U15" i="44" s="1"/>
  <c r="U19" i="44" s="1"/>
  <c r="J15" i="44" a="1"/>
  <c r="J15" i="44" s="1"/>
  <c r="K15" i="44" s="1"/>
  <c r="C15" i="44"/>
  <c r="DI14" i="44"/>
  <c r="BU14" i="44"/>
  <c r="BS14" i="44"/>
  <c r="BQ14" i="44"/>
  <c r="BP14" i="44"/>
  <c r="BO14" i="44"/>
  <c r="BN14" i="44"/>
  <c r="BM14" i="44"/>
  <c r="BL14" i="44"/>
  <c r="BJ14" i="44"/>
  <c r="BI14" i="44"/>
  <c r="BH14" i="44"/>
  <c r="BG14" i="44"/>
  <c r="BF14" i="44"/>
  <c r="BE14" i="44"/>
  <c r="BD14" i="44"/>
  <c r="BA14" i="44"/>
  <c r="AZ14" i="44"/>
  <c r="AY14" i="44"/>
  <c r="AX14" i="44"/>
  <c r="AW14" i="44"/>
  <c r="AV14" i="44"/>
  <c r="AU14" i="44"/>
  <c r="AT14" i="44"/>
  <c r="AS14" i="44"/>
  <c r="AR14" i="44"/>
  <c r="AO14" i="44"/>
  <c r="AN14" i="44"/>
  <c r="AM14" i="44"/>
  <c r="AL14" i="44"/>
  <c r="AK14" i="44"/>
  <c r="AH14" i="44"/>
  <c r="AG14" i="44"/>
  <c r="DI13" i="44"/>
  <c r="BU13" i="44"/>
  <c r="BS13" i="44"/>
  <c r="BR13" i="44"/>
  <c r="BQ13" i="44"/>
  <c r="BP13" i="44"/>
  <c r="BO13" i="44"/>
  <c r="BN13" i="44"/>
  <c r="BM13" i="44"/>
  <c r="BL13" i="44"/>
  <c r="BK13" i="44"/>
  <c r="BJ13" i="44"/>
  <c r="BI13" i="44"/>
  <c r="BH13" i="44"/>
  <c r="BG13" i="44"/>
  <c r="BF13" i="44"/>
  <c r="BE13" i="44"/>
  <c r="BD13" i="44"/>
  <c r="BC13" i="44"/>
  <c r="BA13" i="44"/>
  <c r="AY13" i="44"/>
  <c r="AW13" i="44"/>
  <c r="AV13" i="44"/>
  <c r="AT13" i="44"/>
  <c r="AS13" i="44"/>
  <c r="AR13" i="44"/>
  <c r="AQ13" i="44"/>
  <c r="AO13" i="44"/>
  <c r="AN13" i="44"/>
  <c r="AM13" i="44"/>
  <c r="AL13" i="44"/>
  <c r="AK13" i="44"/>
  <c r="AJ13" i="44"/>
  <c r="AH13" i="44"/>
  <c r="AG13" i="44"/>
  <c r="U13" i="44"/>
  <c r="S13" i="44"/>
  <c r="V13" i="44" s="1"/>
  <c r="R13" i="44"/>
  <c r="BU12" i="44"/>
  <c r="DI12" i="44" s="1"/>
  <c r="BS12" i="44"/>
  <c r="BR12" i="44"/>
  <c r="BQ12" i="44"/>
  <c r="BP12" i="44"/>
  <c r="BO12" i="44"/>
  <c r="BN12" i="44"/>
  <c r="BM12" i="44"/>
  <c r="BL12" i="44"/>
  <c r="BK12" i="44"/>
  <c r="BJ12" i="44"/>
  <c r="BI12" i="44"/>
  <c r="BH12" i="44"/>
  <c r="BG12" i="44"/>
  <c r="BF12" i="44"/>
  <c r="BE12" i="44"/>
  <c r="BD12" i="44"/>
  <c r="BC12" i="44"/>
  <c r="BB12" i="44"/>
  <c r="BA12" i="44"/>
  <c r="AZ12" i="44"/>
  <c r="AY12" i="44"/>
  <c r="AX12" i="44"/>
  <c r="AW12" i="44"/>
  <c r="AV12" i="44"/>
  <c r="AU12" i="44"/>
  <c r="AT12" i="44"/>
  <c r="AS12" i="44"/>
  <c r="AR12" i="44"/>
  <c r="AQ12" i="44"/>
  <c r="AP12" i="44"/>
  <c r="AO12" i="44"/>
  <c r="AN12" i="44"/>
  <c r="AM12" i="44"/>
  <c r="AL12" i="44"/>
  <c r="AJ12" i="44"/>
  <c r="AI12" i="44"/>
  <c r="AH12" i="44"/>
  <c r="AG12" i="44"/>
  <c r="V12" i="44"/>
  <c r="S12" i="44"/>
  <c r="R12" i="44"/>
  <c r="U12" i="44" s="1"/>
  <c r="DI11" i="44"/>
  <c r="BU11" i="44"/>
  <c r="BS11" i="44"/>
  <c r="BR11" i="44"/>
  <c r="BQ11" i="44"/>
  <c r="BP11" i="44"/>
  <c r="BO11" i="44"/>
  <c r="BN11" i="44"/>
  <c r="BM11" i="44"/>
  <c r="BL11" i="44"/>
  <c r="BK11" i="44"/>
  <c r="BJ11" i="44"/>
  <c r="BI11" i="44"/>
  <c r="BH11" i="44"/>
  <c r="BG11" i="44"/>
  <c r="BF11" i="44"/>
  <c r="BE11" i="44"/>
  <c r="BD11" i="44"/>
  <c r="BC11" i="44"/>
  <c r="BB11" i="44"/>
  <c r="BA11" i="44"/>
  <c r="AZ11" i="44"/>
  <c r="AY11" i="44"/>
  <c r="AX11" i="44"/>
  <c r="AW11" i="44"/>
  <c r="AV11" i="44"/>
  <c r="AU11" i="44"/>
  <c r="AT11" i="44"/>
  <c r="AS11" i="44"/>
  <c r="AR11" i="44"/>
  <c r="AQ11" i="44"/>
  <c r="AP11" i="44"/>
  <c r="AO11" i="44"/>
  <c r="AN11" i="44"/>
  <c r="AL11" i="44"/>
  <c r="AJ11" i="44"/>
  <c r="AH11" i="44"/>
  <c r="AG11" i="44"/>
  <c r="V11" i="44"/>
  <c r="S11" i="44"/>
  <c r="R11" i="44"/>
  <c r="U11" i="44" s="1"/>
  <c r="FB10" i="44"/>
  <c r="FC10" i="44" s="1"/>
  <c r="BU10" i="44"/>
  <c r="DI10" i="44" s="1"/>
  <c r="BS10" i="44"/>
  <c r="BR10" i="44"/>
  <c r="BQ10" i="44"/>
  <c r="BP10" i="44"/>
  <c r="BO10" i="44"/>
  <c r="BN10" i="44"/>
  <c r="BM10" i="44"/>
  <c r="BL10" i="44"/>
  <c r="BK10" i="44"/>
  <c r="BJ10" i="44"/>
  <c r="BI10" i="44"/>
  <c r="BH10" i="44"/>
  <c r="BG10" i="44"/>
  <c r="BF10" i="44"/>
  <c r="BE10" i="44"/>
  <c r="BD10" i="44"/>
  <c r="BC10" i="44"/>
  <c r="BB10" i="44"/>
  <c r="BA10" i="44"/>
  <c r="AZ10" i="44"/>
  <c r="AY10" i="44"/>
  <c r="AX10" i="44"/>
  <c r="AW10" i="44"/>
  <c r="AV10" i="44"/>
  <c r="AU10" i="44"/>
  <c r="AT10" i="44"/>
  <c r="AS10" i="44"/>
  <c r="AR10" i="44"/>
  <c r="AQ10" i="44"/>
  <c r="AP10" i="44"/>
  <c r="AO10" i="44"/>
  <c r="AN10" i="44"/>
  <c r="AL10" i="44"/>
  <c r="AK10" i="44"/>
  <c r="AJ10" i="44"/>
  <c r="AH10" i="44"/>
  <c r="AG10" i="44"/>
  <c r="R10" i="44"/>
  <c r="U10" i="44" s="1"/>
  <c r="U14" i="44" s="1"/>
  <c r="J10" i="44" a="1"/>
  <c r="J10" i="44" s="1"/>
  <c r="K10" i="44" s="1"/>
  <c r="C10" i="44"/>
  <c r="BU9" i="44"/>
  <c r="DI9" i="44" s="1"/>
  <c r="BS9" i="44"/>
  <c r="BR9" i="44"/>
  <c r="BQ9" i="44"/>
  <c r="BP9" i="44"/>
  <c r="BO9" i="44"/>
  <c r="BN9" i="44"/>
  <c r="BM9" i="44"/>
  <c r="BL9" i="44"/>
  <c r="BK9" i="44"/>
  <c r="BJ9" i="44"/>
  <c r="BI9" i="44"/>
  <c r="BH9" i="44"/>
  <c r="BG9" i="44"/>
  <c r="BF9" i="44"/>
  <c r="BE9" i="44"/>
  <c r="BD9" i="44"/>
  <c r="BC9" i="44"/>
  <c r="BB9" i="44"/>
  <c r="BA9" i="44"/>
  <c r="AZ9" i="44"/>
  <c r="AY9" i="44"/>
  <c r="AX9" i="44"/>
  <c r="AW9" i="44"/>
  <c r="AV9" i="44"/>
  <c r="AU9" i="44"/>
  <c r="AT9" i="44"/>
  <c r="AS9" i="44"/>
  <c r="AQ9" i="44"/>
  <c r="AM9" i="44"/>
  <c r="AJ9" i="44"/>
  <c r="AI9" i="44"/>
  <c r="AH9" i="44"/>
  <c r="DI8" i="44"/>
  <c r="BU8" i="44"/>
  <c r="BS8" i="44"/>
  <c r="BR8" i="44"/>
  <c r="BQ8" i="44"/>
  <c r="BP8" i="44"/>
  <c r="BO8" i="44"/>
  <c r="BN8" i="44"/>
  <c r="BM8" i="44"/>
  <c r="BL8" i="44"/>
  <c r="BK8" i="44"/>
  <c r="BJ8" i="44"/>
  <c r="BI8" i="44"/>
  <c r="BH8" i="44"/>
  <c r="BG8" i="44"/>
  <c r="BF8" i="44"/>
  <c r="BE8" i="44"/>
  <c r="BD8" i="44"/>
  <c r="BC8" i="44"/>
  <c r="BB8" i="44"/>
  <c r="BA8" i="44"/>
  <c r="AZ8" i="44"/>
  <c r="AY8" i="44"/>
  <c r="AX8" i="44"/>
  <c r="AW8" i="44"/>
  <c r="AV8" i="44"/>
  <c r="AU8" i="44"/>
  <c r="AT8" i="44"/>
  <c r="AS8" i="44"/>
  <c r="AR8" i="44"/>
  <c r="AQ8" i="44"/>
  <c r="AP8" i="44"/>
  <c r="AO8" i="44"/>
  <c r="AN8" i="44"/>
  <c r="AM8" i="44"/>
  <c r="AL8" i="44"/>
  <c r="AK8" i="44"/>
  <c r="AJ8" i="44"/>
  <c r="AH8" i="44"/>
  <c r="V8" i="44"/>
  <c r="U8" i="44"/>
  <c r="S8" i="44"/>
  <c r="R8" i="44"/>
  <c r="BU7" i="44"/>
  <c r="DI7" i="44" s="1"/>
  <c r="BS7" i="44"/>
  <c r="BR7" i="44"/>
  <c r="BQ7" i="44"/>
  <c r="BP7" i="44"/>
  <c r="BO7" i="44"/>
  <c r="BN7" i="44"/>
  <c r="BM7" i="44"/>
  <c r="BL7" i="44"/>
  <c r="BK7" i="44"/>
  <c r="BJ7" i="44"/>
  <c r="BI7" i="44"/>
  <c r="BH7" i="44"/>
  <c r="BG7" i="44"/>
  <c r="BF7" i="44"/>
  <c r="BE7" i="44"/>
  <c r="BD7" i="44"/>
  <c r="BC7" i="44"/>
  <c r="BB7" i="44"/>
  <c r="BA7" i="44"/>
  <c r="AZ7" i="44"/>
  <c r="AY7" i="44"/>
  <c r="AX7" i="44"/>
  <c r="AW7" i="44"/>
  <c r="AV7" i="44"/>
  <c r="AU7" i="44"/>
  <c r="AT7" i="44"/>
  <c r="AS7" i="44"/>
  <c r="AR7" i="44"/>
  <c r="AQ7" i="44"/>
  <c r="AP7" i="44"/>
  <c r="AO7" i="44"/>
  <c r="AN7" i="44"/>
  <c r="AM7" i="44"/>
  <c r="AL7" i="44"/>
  <c r="AK7" i="44"/>
  <c r="AJ7" i="44"/>
  <c r="AG7" i="44"/>
  <c r="U7" i="44"/>
  <c r="S7" i="44"/>
  <c r="V7" i="44" s="1"/>
  <c r="R7" i="44"/>
  <c r="EV6" i="44"/>
  <c r="EU6" i="44"/>
  <c r="EQ6" i="44"/>
  <c r="EO6" i="44"/>
  <c r="EI6" i="44"/>
  <c r="EE6" i="44"/>
  <c r="EC6" i="44"/>
  <c r="DV6" i="44"/>
  <c r="DR6" i="44"/>
  <c r="DP6" i="44"/>
  <c r="DJ6" i="44"/>
  <c r="DH6" i="44"/>
  <c r="DG6" i="44"/>
  <c r="DE6" i="44"/>
  <c r="ES6" i="44" s="1"/>
  <c r="DC6" i="44"/>
  <c r="DA6" i="44"/>
  <c r="CZ6" i="44"/>
  <c r="EN6" i="44" s="1"/>
  <c r="CW6" i="44"/>
  <c r="EK6" i="44" s="1"/>
  <c r="CU6" i="44"/>
  <c r="CS6" i="44"/>
  <c r="EG6" i="44" s="1"/>
  <c r="CQ6" i="44"/>
  <c r="CO6" i="44"/>
  <c r="CM6" i="44"/>
  <c r="EA6" i="44" s="1"/>
  <c r="CJ6" i="44"/>
  <c r="DX6" i="44" s="1"/>
  <c r="CH6" i="44"/>
  <c r="CD6" i="44"/>
  <c r="CB6" i="44"/>
  <c r="CA6" i="44"/>
  <c r="DO6" i="44" s="1"/>
  <c r="BX6" i="44"/>
  <c r="DL6" i="44" s="1"/>
  <c r="BV6" i="44"/>
  <c r="BR6" i="44"/>
  <c r="BQ6" i="44"/>
  <c r="DF6" i="44" s="1"/>
  <c r="ET6" i="44" s="1"/>
  <c r="BP6" i="44"/>
  <c r="BO6" i="44"/>
  <c r="DD6" i="44" s="1"/>
  <c r="ER6" i="44" s="1"/>
  <c r="BN6" i="44"/>
  <c r="BM6" i="44"/>
  <c r="DB6" i="44" s="1"/>
  <c r="EP6" i="44" s="1"/>
  <c r="BL6" i="44"/>
  <c r="BK6" i="44"/>
  <c r="BJ6" i="44"/>
  <c r="CY6" i="44" s="1"/>
  <c r="EM6" i="44" s="1"/>
  <c r="BI6" i="44"/>
  <c r="CX6" i="44" s="1"/>
  <c r="EL6" i="44" s="1"/>
  <c r="BH6" i="44"/>
  <c r="BG6" i="44"/>
  <c r="CV6" i="44" s="1"/>
  <c r="EJ6" i="44" s="1"/>
  <c r="BF6" i="44"/>
  <c r="BE6" i="44"/>
  <c r="CT6" i="44" s="1"/>
  <c r="EH6" i="44" s="1"/>
  <c r="BD6" i="44"/>
  <c r="BC6" i="44"/>
  <c r="CR6" i="44" s="1"/>
  <c r="EF6" i="44" s="1"/>
  <c r="BB6" i="44"/>
  <c r="BA6" i="44"/>
  <c r="CP6" i="44" s="1"/>
  <c r="ED6" i="44" s="1"/>
  <c r="AZ6" i="44"/>
  <c r="AX6" i="44"/>
  <c r="AW6" i="44"/>
  <c r="CL6" i="44" s="1"/>
  <c r="DZ6" i="44" s="1"/>
  <c r="AV6" i="44"/>
  <c r="CK6" i="44" s="1"/>
  <c r="DY6" i="44" s="1"/>
  <c r="AU6" i="44"/>
  <c r="AT6" i="44"/>
  <c r="CI6" i="44" s="1"/>
  <c r="DW6" i="44" s="1"/>
  <c r="AS6" i="44"/>
  <c r="AR6" i="44"/>
  <c r="CG6" i="44" s="1"/>
  <c r="DU6" i="44" s="1"/>
  <c r="AP6" i="44"/>
  <c r="CE6" i="44" s="1"/>
  <c r="DS6" i="44" s="1"/>
  <c r="AO6" i="44"/>
  <c r="AN6" i="44"/>
  <c r="CC6" i="44" s="1"/>
  <c r="DQ6" i="44" s="1"/>
  <c r="AM6" i="44"/>
  <c r="AL6" i="44"/>
  <c r="AK6" i="44"/>
  <c r="BZ6" i="44" s="1"/>
  <c r="DN6" i="44" s="1"/>
  <c r="AJ6" i="44"/>
  <c r="BY6" i="44" s="1"/>
  <c r="DM6" i="44" s="1"/>
  <c r="AI6" i="44"/>
  <c r="AH6" i="44"/>
  <c r="BW6" i="44" s="1"/>
  <c r="DK6" i="44" s="1"/>
  <c r="AG6" i="44"/>
  <c r="U6" i="44"/>
  <c r="S6" i="44"/>
  <c r="V6" i="44" s="1"/>
  <c r="R6" i="44"/>
  <c r="FB5" i="44"/>
  <c r="FD5" i="44" s="1"/>
  <c r="R5" i="44"/>
  <c r="U5" i="44" s="1"/>
  <c r="U9" i="44" s="1"/>
  <c r="J5" i="44" a="1"/>
  <c r="J5" i="44" s="1"/>
  <c r="K5" i="44" s="1"/>
  <c r="C5" i="44"/>
  <c r="J50" i="2" a="1"/>
  <c r="J50" i="2" s="1"/>
  <c r="K50" i="2" s="1"/>
  <c r="J45" i="2" a="1"/>
  <c r="J45" i="2" s="1"/>
  <c r="K45" i="2" s="1"/>
  <c r="J40" i="2" a="1"/>
  <c r="J40" i="2" s="1"/>
  <c r="K40" i="2" s="1"/>
  <c r="J35" i="2" a="1"/>
  <c r="J35" i="2" s="1"/>
  <c r="K35" i="2" s="1"/>
  <c r="J30" i="2" a="1"/>
  <c r="J30" i="2" s="1"/>
  <c r="K30" i="2" s="1"/>
  <c r="J25" i="2" a="1"/>
  <c r="J25" i="2" s="1"/>
  <c r="K25" i="2" s="1"/>
  <c r="J20" i="2" a="1"/>
  <c r="J20" i="2" s="1"/>
  <c r="K20" i="2" s="1"/>
  <c r="J15" i="2" a="1"/>
  <c r="J15" i="2" s="1"/>
  <c r="K15" i="2" s="1"/>
  <c r="J10" i="2" a="1"/>
  <c r="J10" i="2" s="1"/>
  <c r="K10" i="2" s="1"/>
  <c r="I50" i="2"/>
  <c r="I45" i="2"/>
  <c r="I40" i="2"/>
  <c r="I35" i="2"/>
  <c r="I30" i="2"/>
  <c r="I25" i="2"/>
  <c r="I20" i="2"/>
  <c r="I15" i="2"/>
  <c r="I10" i="2"/>
  <c r="G50" i="2"/>
  <c r="G45" i="2"/>
  <c r="G40" i="2"/>
  <c r="G35" i="2"/>
  <c r="G30" i="2"/>
  <c r="G25" i="2"/>
  <c r="G20" i="2"/>
  <c r="G15" i="2"/>
  <c r="G10" i="2"/>
  <c r="E50" i="2"/>
  <c r="E45" i="2"/>
  <c r="E40" i="2"/>
  <c r="E35" i="2"/>
  <c r="E30" i="2"/>
  <c r="E25" i="2"/>
  <c r="E20" i="2"/>
  <c r="E15" i="2"/>
  <c r="E10" i="2"/>
  <c r="BT10" i="2" a="1"/>
  <c r="BT10" i="2" s="1"/>
  <c r="BT50" i="2" a="1"/>
  <c r="BT50" i="2" s="1"/>
  <c r="BT40" i="2" a="1"/>
  <c r="BT40" i="2" s="1"/>
  <c r="BT35" i="2" a="1"/>
  <c r="BT35" i="2" s="1"/>
  <c r="BT30" i="2" a="1"/>
  <c r="BT30" i="2" s="1"/>
  <c r="BT25" i="2" a="1"/>
  <c r="BT25" i="2" s="1"/>
  <c r="BT20" i="2" a="1"/>
  <c r="BT20" i="2" s="1"/>
  <c r="BT15" i="2" a="1"/>
  <c r="BT15" i="2" s="1"/>
  <c r="BT5" i="2" a="1"/>
  <c r="BT5" i="2" s="1"/>
  <c r="E5" i="2" s="1"/>
  <c r="FB50" i="2"/>
  <c r="FB45" i="2"/>
  <c r="FD45" i="2" s="1"/>
  <c r="FB40" i="2"/>
  <c r="FD40" i="2" s="1"/>
  <c r="FB35" i="2"/>
  <c r="FD35" i="2" s="1"/>
  <c r="FB30" i="2"/>
  <c r="FD30" i="2" s="1"/>
  <c r="FB25" i="2"/>
  <c r="FD25" i="2" s="1"/>
  <c r="FB20" i="2"/>
  <c r="FD20" i="2" s="1"/>
  <c r="FB15" i="2"/>
  <c r="FD15" i="2" s="1"/>
  <c r="FB10" i="2"/>
  <c r="FD10" i="2" s="1"/>
  <c r="FB5" i="2"/>
  <c r="M50" i="2"/>
  <c r="M45" i="2"/>
  <c r="M40" i="2"/>
  <c r="FD50" i="2"/>
  <c r="FC50" i="2"/>
  <c r="M35" i="2"/>
  <c r="M30" i="2"/>
  <c r="M25" i="2"/>
  <c r="M20" i="2"/>
  <c r="M15" i="2"/>
  <c r="N50" i="2"/>
  <c r="N45" i="2"/>
  <c r="N40" i="2"/>
  <c r="N35" i="2"/>
  <c r="N30" i="2"/>
  <c r="AY24" i="2"/>
  <c r="AY13" i="2"/>
  <c r="AY12" i="2"/>
  <c r="AY38" i="2"/>
  <c r="AY37" i="2"/>
  <c r="AY36" i="2"/>
  <c r="AY35" i="2"/>
  <c r="AY34" i="2"/>
  <c r="AY33" i="2"/>
  <c r="AY32" i="2"/>
  <c r="AY31" i="2"/>
  <c r="AY30" i="2"/>
  <c r="AY29" i="2"/>
  <c r="AY28" i="2"/>
  <c r="AY27" i="2"/>
  <c r="AY26" i="2"/>
  <c r="AY25" i="2"/>
  <c r="AY22" i="2"/>
  <c r="AY21" i="2"/>
  <c r="AY20" i="2"/>
  <c r="AY19" i="2"/>
  <c r="AY18" i="2"/>
  <c r="AY17" i="2"/>
  <c r="AY16" i="2"/>
  <c r="AY15" i="2"/>
  <c r="AY14" i="2"/>
  <c r="AY11" i="2"/>
  <c r="AY10" i="2"/>
  <c r="AY9" i="2"/>
  <c r="AY8" i="2"/>
  <c r="AY7" i="2"/>
  <c r="AO37" i="2"/>
  <c r="BR38" i="2"/>
  <c r="BQ38" i="2"/>
  <c r="BP38" i="2"/>
  <c r="BO38" i="2"/>
  <c r="BN38" i="2"/>
  <c r="BM38" i="2"/>
  <c r="BL38" i="2"/>
  <c r="BS37" i="2"/>
  <c r="BK38" i="2"/>
  <c r="BJ38" i="2"/>
  <c r="BI38" i="2"/>
  <c r="BH38" i="2"/>
  <c r="BG38" i="2"/>
  <c r="BF38" i="2"/>
  <c r="BE38" i="2"/>
  <c r="BD38" i="2"/>
  <c r="BC38" i="2"/>
  <c r="BR37" i="2"/>
  <c r="BQ37" i="2"/>
  <c r="BP37" i="2"/>
  <c r="BO37" i="2"/>
  <c r="BN37" i="2"/>
  <c r="BM37" i="2"/>
  <c r="BK37" i="2"/>
  <c r="BJ37" i="2"/>
  <c r="BI37" i="2"/>
  <c r="BH37" i="2"/>
  <c r="BG37" i="2"/>
  <c r="BF37" i="2"/>
  <c r="BE37" i="2"/>
  <c r="BD37" i="2"/>
  <c r="BC37" i="2"/>
  <c r="BS36" i="2"/>
  <c r="BR36" i="2"/>
  <c r="BQ36" i="2"/>
  <c r="BP36" i="2"/>
  <c r="BO36" i="2"/>
  <c r="BM36" i="2"/>
  <c r="BL36" i="2"/>
  <c r="BK36" i="2"/>
  <c r="BJ36" i="2"/>
  <c r="BI36" i="2"/>
  <c r="BH36" i="2"/>
  <c r="BG36" i="2"/>
  <c r="BF36" i="2"/>
  <c r="BE36" i="2"/>
  <c r="BD36" i="2"/>
  <c r="BC36" i="2"/>
  <c r="BS34" i="2"/>
  <c r="BS33" i="2"/>
  <c r="BS32" i="2"/>
  <c r="BS31" i="2"/>
  <c r="BS30" i="2"/>
  <c r="BS29" i="2"/>
  <c r="BS28" i="2"/>
  <c r="BS27" i="2"/>
  <c r="BS26" i="2"/>
  <c r="BS25" i="2"/>
  <c r="BS24" i="2"/>
  <c r="BS23" i="2"/>
  <c r="BS22" i="2"/>
  <c r="BS21" i="2"/>
  <c r="BS20" i="2"/>
  <c r="BS19" i="2"/>
  <c r="BS18" i="2"/>
  <c r="BS17" i="2"/>
  <c r="BS16" i="2"/>
  <c r="BS15" i="2"/>
  <c r="BS14" i="2"/>
  <c r="BS13" i="2"/>
  <c r="BS12" i="2"/>
  <c r="BS11" i="2"/>
  <c r="BS10" i="2"/>
  <c r="BS9" i="2"/>
  <c r="BS8" i="2"/>
  <c r="BS7" i="2"/>
  <c r="BS35" i="2"/>
  <c r="BR35" i="2"/>
  <c r="BQ35" i="2"/>
  <c r="BO35" i="2"/>
  <c r="BN35" i="2"/>
  <c r="BM35" i="2"/>
  <c r="BK35" i="2"/>
  <c r="BJ35" i="2"/>
  <c r="BI35" i="2"/>
  <c r="BH35" i="2"/>
  <c r="BG35" i="2"/>
  <c r="BF35" i="2"/>
  <c r="BE35" i="2"/>
  <c r="BD35" i="2"/>
  <c r="BC35" i="2"/>
  <c r="DH6" i="2"/>
  <c r="EV6" i="2" s="1"/>
  <c r="BR6" i="2"/>
  <c r="DG6" i="2" s="1"/>
  <c r="EU6" i="2" s="1"/>
  <c r="BR34" i="2"/>
  <c r="BO33" i="2"/>
  <c r="BO32" i="2"/>
  <c r="BO31" i="2"/>
  <c r="BO30" i="2"/>
  <c r="BO29" i="2"/>
  <c r="BO28" i="2"/>
  <c r="BO27" i="2"/>
  <c r="BO26" i="2"/>
  <c r="BO25" i="2"/>
  <c r="BO24" i="2"/>
  <c r="BO23" i="2"/>
  <c r="BO22" i="2"/>
  <c r="BO21" i="2"/>
  <c r="BO20" i="2"/>
  <c r="BO19" i="2"/>
  <c r="BO18" i="2"/>
  <c r="BO17" i="2"/>
  <c r="BO16" i="2"/>
  <c r="BO15" i="2"/>
  <c r="BO14" i="2"/>
  <c r="BO13" i="2"/>
  <c r="BO12" i="2"/>
  <c r="BO11" i="2"/>
  <c r="BO10" i="2"/>
  <c r="BO9" i="2"/>
  <c r="BO8" i="2"/>
  <c r="BO7" i="2"/>
  <c r="BM34" i="2"/>
  <c r="BL34" i="2"/>
  <c r="BJ34" i="2"/>
  <c r="BI34" i="2"/>
  <c r="BH34" i="2"/>
  <c r="BG34" i="2"/>
  <c r="BF34" i="2"/>
  <c r="BE34" i="2"/>
  <c r="BD34" i="2"/>
  <c r="BC34" i="2"/>
  <c r="BK33" i="2"/>
  <c r="BJ33" i="2"/>
  <c r="BI33" i="2"/>
  <c r="BH33" i="2"/>
  <c r="BG33" i="2"/>
  <c r="BF33" i="2"/>
  <c r="BE33" i="2"/>
  <c r="BD33" i="2"/>
  <c r="BC33" i="2"/>
  <c r="BQ33" i="2"/>
  <c r="BP33" i="2"/>
  <c r="BN33" i="2"/>
  <c r="BQ32" i="2"/>
  <c r="BP32" i="2"/>
  <c r="BN32" i="2"/>
  <c r="BM32" i="2"/>
  <c r="BQ31" i="2"/>
  <c r="BP31" i="2"/>
  <c r="BN31" i="2"/>
  <c r="BM31" i="2"/>
  <c r="BQ30" i="2"/>
  <c r="BP30" i="2"/>
  <c r="BN30" i="2"/>
  <c r="BM30" i="2"/>
  <c r="BQ29" i="2"/>
  <c r="BP29" i="2"/>
  <c r="BN29" i="2"/>
  <c r="BM29" i="2"/>
  <c r="BQ28" i="2"/>
  <c r="BP28" i="2"/>
  <c r="BN28" i="2"/>
  <c r="BM28" i="2"/>
  <c r="BQ27" i="2"/>
  <c r="BP27" i="2"/>
  <c r="BN27" i="2"/>
  <c r="BM27" i="2"/>
  <c r="BQ26" i="2"/>
  <c r="BP26" i="2"/>
  <c r="BN26" i="2"/>
  <c r="BM26" i="2"/>
  <c r="BQ25" i="2"/>
  <c r="BP25" i="2"/>
  <c r="BN25" i="2"/>
  <c r="BM25" i="2"/>
  <c r="BQ24" i="2"/>
  <c r="BP24" i="2"/>
  <c r="BN24" i="2"/>
  <c r="BM24" i="2"/>
  <c r="BQ23" i="2"/>
  <c r="BP23" i="2"/>
  <c r="BN23" i="2"/>
  <c r="BM23" i="2"/>
  <c r="BQ22" i="2"/>
  <c r="BP22" i="2"/>
  <c r="BN22" i="2"/>
  <c r="BM22" i="2"/>
  <c r="BQ21" i="2"/>
  <c r="BP21" i="2"/>
  <c r="BN21" i="2"/>
  <c r="BM21" i="2"/>
  <c r="BQ20" i="2"/>
  <c r="BP20" i="2"/>
  <c r="BN20" i="2"/>
  <c r="BM20" i="2"/>
  <c r="BQ19" i="2"/>
  <c r="BP19" i="2"/>
  <c r="BN19" i="2"/>
  <c r="BM19" i="2"/>
  <c r="BQ18" i="2"/>
  <c r="BP18" i="2"/>
  <c r="BN18" i="2"/>
  <c r="BM18" i="2"/>
  <c r="BQ17" i="2"/>
  <c r="BP17" i="2"/>
  <c r="BN17" i="2"/>
  <c r="BM17" i="2"/>
  <c r="BQ16" i="2"/>
  <c r="BP16" i="2"/>
  <c r="BN16" i="2"/>
  <c r="BM16" i="2"/>
  <c r="BQ15" i="2"/>
  <c r="BP15" i="2"/>
  <c r="BN15" i="2"/>
  <c r="BM15" i="2"/>
  <c r="BQ14" i="2"/>
  <c r="BP14" i="2"/>
  <c r="BN14" i="2"/>
  <c r="BM14" i="2"/>
  <c r="BQ13" i="2"/>
  <c r="BP13" i="2"/>
  <c r="BN13" i="2"/>
  <c r="BM13" i="2"/>
  <c r="BQ12" i="2"/>
  <c r="BP12" i="2"/>
  <c r="BN12" i="2"/>
  <c r="BM12" i="2"/>
  <c r="BQ11" i="2"/>
  <c r="BP11" i="2"/>
  <c r="BN11" i="2"/>
  <c r="BM11" i="2"/>
  <c r="BQ10" i="2"/>
  <c r="BP10" i="2"/>
  <c r="BN10" i="2"/>
  <c r="BM10" i="2"/>
  <c r="BQ9" i="2"/>
  <c r="BP9" i="2"/>
  <c r="BN9" i="2"/>
  <c r="BM9" i="2"/>
  <c r="BQ8" i="2"/>
  <c r="BP8" i="2"/>
  <c r="BN8" i="2"/>
  <c r="BM8" i="2"/>
  <c r="BQ7" i="2"/>
  <c r="BP7" i="2"/>
  <c r="BN7" i="2"/>
  <c r="BM7" i="2"/>
  <c r="BU38" i="2"/>
  <c r="DI38" i="2" s="1"/>
  <c r="BU37" i="2"/>
  <c r="DI37" i="2" s="1"/>
  <c r="BU36" i="2"/>
  <c r="DI36" i="2" s="1"/>
  <c r="BU35" i="2"/>
  <c r="DI35" i="2" s="1"/>
  <c r="BU34" i="2"/>
  <c r="DI34" i="2" s="1"/>
  <c r="BU33" i="2"/>
  <c r="DI33" i="2" s="1"/>
  <c r="BL14" i="2"/>
  <c r="BR32" i="2"/>
  <c r="BR31" i="2"/>
  <c r="BR30" i="2"/>
  <c r="BR29" i="2"/>
  <c r="BR28" i="2"/>
  <c r="BR27" i="2"/>
  <c r="BR26" i="2"/>
  <c r="BR25" i="2"/>
  <c r="BR24" i="2"/>
  <c r="BR23" i="2"/>
  <c r="BR22" i="2"/>
  <c r="BR21" i="2"/>
  <c r="BR20" i="2"/>
  <c r="BR19" i="2"/>
  <c r="BR18" i="2"/>
  <c r="BR17" i="2"/>
  <c r="BR16" i="2"/>
  <c r="BR15" i="2"/>
  <c r="BR13" i="2"/>
  <c r="BR12" i="2"/>
  <c r="BR11" i="2"/>
  <c r="BR10" i="2"/>
  <c r="BR9" i="2"/>
  <c r="BR8" i="2"/>
  <c r="BR7" i="2"/>
  <c r="BQ6" i="2"/>
  <c r="DF6" i="2" s="1"/>
  <c r="ET6" i="2" s="1"/>
  <c r="BP6" i="2"/>
  <c r="DE6" i="2" s="1"/>
  <c r="ES6" i="2" s="1"/>
  <c r="BN6" i="2"/>
  <c r="DC6" i="2" s="1"/>
  <c r="EQ6" i="2" s="1"/>
  <c r="BL6" i="2"/>
  <c r="DA6" i="2" s="1"/>
  <c r="EO6" i="2" s="1"/>
  <c r="BB38" i="2"/>
  <c r="BA38" i="2"/>
  <c r="AZ38" i="2"/>
  <c r="AX38" i="2"/>
  <c r="AW38" i="2"/>
  <c r="AV38" i="2"/>
  <c r="AU38" i="2"/>
  <c r="BB37" i="2"/>
  <c r="BA37" i="2"/>
  <c r="AZ37" i="2"/>
  <c r="AX37" i="2"/>
  <c r="AW37" i="2"/>
  <c r="AV37" i="2"/>
  <c r="AU37" i="2"/>
  <c r="BB36" i="2"/>
  <c r="BA36" i="2"/>
  <c r="AZ36" i="2"/>
  <c r="AX36" i="2"/>
  <c r="AW36" i="2"/>
  <c r="AV36" i="2"/>
  <c r="AU36" i="2"/>
  <c r="BB35" i="2"/>
  <c r="BA35" i="2"/>
  <c r="AZ35" i="2"/>
  <c r="AX35" i="2"/>
  <c r="AW35" i="2"/>
  <c r="AV35" i="2"/>
  <c r="AU35" i="2"/>
  <c r="AT38" i="2"/>
  <c r="AS38" i="2"/>
  <c r="AR38" i="2"/>
  <c r="AQ38" i="2"/>
  <c r="AP38" i="2"/>
  <c r="AN38" i="2"/>
  <c r="AM38" i="2"/>
  <c r="AL38" i="2"/>
  <c r="AK38" i="2"/>
  <c r="AJ38" i="2"/>
  <c r="AI38" i="2"/>
  <c r="AH38" i="2"/>
  <c r="AG38" i="2"/>
  <c r="AT37" i="2"/>
  <c r="AS37" i="2"/>
  <c r="AR37" i="2"/>
  <c r="AQ37" i="2"/>
  <c r="AP37" i="2"/>
  <c r="AN37" i="2"/>
  <c r="AM37" i="2"/>
  <c r="AL37" i="2"/>
  <c r="AK37" i="2"/>
  <c r="AJ37" i="2"/>
  <c r="AI37" i="2"/>
  <c r="AH37" i="2"/>
  <c r="AG37" i="2"/>
  <c r="AT36" i="2"/>
  <c r="AS36" i="2"/>
  <c r="AR36" i="2"/>
  <c r="AQ36" i="2"/>
  <c r="AP36" i="2"/>
  <c r="AO36" i="2"/>
  <c r="AN36" i="2"/>
  <c r="AM36" i="2"/>
  <c r="AL36" i="2"/>
  <c r="AK36" i="2"/>
  <c r="AJ36" i="2"/>
  <c r="AI36" i="2"/>
  <c r="AH36" i="2"/>
  <c r="AG36" i="2"/>
  <c r="AT35" i="2"/>
  <c r="AS35" i="2"/>
  <c r="AR35" i="2"/>
  <c r="AQ35" i="2"/>
  <c r="AP35" i="2"/>
  <c r="AO35" i="2"/>
  <c r="AN35" i="2"/>
  <c r="AM35" i="2"/>
  <c r="AL35" i="2"/>
  <c r="AK35" i="2"/>
  <c r="AJ35" i="2"/>
  <c r="AI35" i="2"/>
  <c r="AH35" i="2"/>
  <c r="AG35" i="2"/>
  <c r="BL32" i="2"/>
  <c r="BK32" i="2"/>
  <c r="BJ32" i="2"/>
  <c r="BI32" i="2"/>
  <c r="BH32" i="2"/>
  <c r="BG32" i="2"/>
  <c r="BF32" i="2"/>
  <c r="BE32" i="2"/>
  <c r="BC32" i="2"/>
  <c r="BU32" i="2"/>
  <c r="DI32" i="2" s="1"/>
  <c r="BU31" i="2"/>
  <c r="DI31" i="2" s="1"/>
  <c r="BL31" i="2"/>
  <c r="BK31" i="2"/>
  <c r="BJ31" i="2"/>
  <c r="BI31" i="2"/>
  <c r="BG31" i="2"/>
  <c r="BF31" i="2"/>
  <c r="BE31" i="2"/>
  <c r="BD31" i="2"/>
  <c r="BC31" i="2"/>
  <c r="BL30" i="2"/>
  <c r="BK30" i="2"/>
  <c r="BJ30" i="2"/>
  <c r="BH30" i="2"/>
  <c r="BG30" i="2"/>
  <c r="BF30" i="2"/>
  <c r="BE30" i="2"/>
  <c r="BC30" i="2"/>
  <c r="BB34" i="2"/>
  <c r="BA34" i="2"/>
  <c r="AZ34" i="2"/>
  <c r="AX34" i="2"/>
  <c r="AW34" i="2"/>
  <c r="AV34" i="2"/>
  <c r="AU34" i="2"/>
  <c r="AT34" i="2"/>
  <c r="AS34" i="2"/>
  <c r="AR34" i="2"/>
  <c r="AQ34" i="2"/>
  <c r="AP34" i="2"/>
  <c r="BB33" i="2"/>
  <c r="BA33" i="2"/>
  <c r="AZ33" i="2"/>
  <c r="AX33" i="2"/>
  <c r="AW33" i="2"/>
  <c r="AV33" i="2"/>
  <c r="AU33" i="2"/>
  <c r="AT33" i="2"/>
  <c r="AS33" i="2"/>
  <c r="AR33" i="2"/>
  <c r="AQ33" i="2"/>
  <c r="AP33" i="2"/>
  <c r="BB32" i="2"/>
  <c r="BA32" i="2"/>
  <c r="AZ32" i="2"/>
  <c r="AX32" i="2"/>
  <c r="AW32" i="2"/>
  <c r="AV32" i="2"/>
  <c r="AU32" i="2"/>
  <c r="AT32" i="2"/>
  <c r="AS32" i="2"/>
  <c r="AR32" i="2"/>
  <c r="AQ32" i="2"/>
  <c r="AP32" i="2"/>
  <c r="BB31" i="2"/>
  <c r="BA31" i="2"/>
  <c r="AZ31" i="2"/>
  <c r="AX31" i="2"/>
  <c r="AW31" i="2"/>
  <c r="AV31" i="2"/>
  <c r="AU31" i="2"/>
  <c r="AT31" i="2"/>
  <c r="AS31" i="2"/>
  <c r="AR31" i="2"/>
  <c r="AQ31" i="2"/>
  <c r="AP31" i="2"/>
  <c r="BB30" i="2"/>
  <c r="BA30" i="2"/>
  <c r="AZ30" i="2"/>
  <c r="AX30" i="2"/>
  <c r="AW30" i="2"/>
  <c r="AV30" i="2"/>
  <c r="AU30" i="2"/>
  <c r="AT30" i="2"/>
  <c r="AS30" i="2"/>
  <c r="AR30" i="2"/>
  <c r="AQ30" i="2"/>
  <c r="AP30" i="2"/>
  <c r="AO34" i="2"/>
  <c r="AN34" i="2"/>
  <c r="AM34" i="2"/>
  <c r="AL34" i="2"/>
  <c r="AK34" i="2"/>
  <c r="AJ34" i="2"/>
  <c r="AI34" i="2"/>
  <c r="AH34" i="2"/>
  <c r="AG34" i="2"/>
  <c r="AN33" i="2"/>
  <c r="AM33" i="2"/>
  <c r="AL33" i="2"/>
  <c r="AK33" i="2"/>
  <c r="AJ33" i="2"/>
  <c r="AI33" i="2"/>
  <c r="AH33" i="2"/>
  <c r="AG33" i="2"/>
  <c r="AO32" i="2"/>
  <c r="AN32" i="2"/>
  <c r="AM32" i="2"/>
  <c r="AL32" i="2"/>
  <c r="AK32" i="2"/>
  <c r="AJ32" i="2"/>
  <c r="AI32" i="2"/>
  <c r="AH32" i="2"/>
  <c r="AG32" i="2"/>
  <c r="AO31" i="2"/>
  <c r="AN31" i="2"/>
  <c r="AM31" i="2"/>
  <c r="AL31" i="2"/>
  <c r="AK31" i="2"/>
  <c r="AJ31" i="2"/>
  <c r="AI31" i="2"/>
  <c r="AH31" i="2"/>
  <c r="AG31" i="2"/>
  <c r="AO30" i="2"/>
  <c r="AN30" i="2"/>
  <c r="AM30" i="2"/>
  <c r="AL30" i="2"/>
  <c r="AK30" i="2"/>
  <c r="AJ30" i="2"/>
  <c r="AI30" i="2"/>
  <c r="AH30" i="2"/>
  <c r="AG30" i="2"/>
  <c r="BL29" i="2"/>
  <c r="BK29" i="2"/>
  <c r="BJ29" i="2"/>
  <c r="BI29" i="2"/>
  <c r="BH29" i="2"/>
  <c r="BG29" i="2"/>
  <c r="BF29" i="2"/>
  <c r="BE29" i="2"/>
  <c r="BC29" i="2"/>
  <c r="BB29" i="2"/>
  <c r="BA29" i="2"/>
  <c r="AZ29" i="2"/>
  <c r="AX29" i="2"/>
  <c r="AW29" i="2"/>
  <c r="AV29" i="2"/>
  <c r="AU29" i="2"/>
  <c r="AT29" i="2"/>
  <c r="AS29" i="2"/>
  <c r="AR29" i="2"/>
  <c r="AQ29" i="2"/>
  <c r="AP29" i="2"/>
  <c r="AO29" i="2"/>
  <c r="AN29" i="2"/>
  <c r="AM29" i="2"/>
  <c r="AL29" i="2"/>
  <c r="AK29" i="2"/>
  <c r="AJ29" i="2"/>
  <c r="AI29" i="2"/>
  <c r="AH29" i="2"/>
  <c r="AG29" i="2"/>
  <c r="BL28" i="2"/>
  <c r="BK28" i="2"/>
  <c r="BJ28" i="2"/>
  <c r="BI28" i="2"/>
  <c r="BH28" i="2"/>
  <c r="BG28" i="2"/>
  <c r="BF28" i="2"/>
  <c r="BE28" i="2"/>
  <c r="BB28" i="2"/>
  <c r="BA28" i="2"/>
  <c r="AZ28" i="2"/>
  <c r="AX28" i="2"/>
  <c r="AW28" i="2"/>
  <c r="AV28" i="2"/>
  <c r="AU28" i="2"/>
  <c r="AT28" i="2"/>
  <c r="AS28" i="2"/>
  <c r="AR28" i="2"/>
  <c r="AQ28" i="2"/>
  <c r="AP28" i="2"/>
  <c r="AO28" i="2"/>
  <c r="AN28" i="2"/>
  <c r="AM28" i="2"/>
  <c r="AL28" i="2"/>
  <c r="AK28" i="2"/>
  <c r="AJ28" i="2"/>
  <c r="AI28" i="2"/>
  <c r="AH28" i="2"/>
  <c r="AG28" i="2"/>
  <c r="BL27" i="2"/>
  <c r="BK27" i="2"/>
  <c r="BI27" i="2"/>
  <c r="BE27" i="2"/>
  <c r="BD27" i="2"/>
  <c r="BB27" i="2"/>
  <c r="BA27" i="2"/>
  <c r="AZ27" i="2"/>
  <c r="AX27" i="2"/>
  <c r="AW27" i="2"/>
  <c r="AV27" i="2"/>
  <c r="AU27" i="2"/>
  <c r="AT27" i="2"/>
  <c r="AS27" i="2"/>
  <c r="AR27" i="2"/>
  <c r="AQ27" i="2"/>
  <c r="AP27" i="2"/>
  <c r="AO27" i="2"/>
  <c r="AN27" i="2"/>
  <c r="AM27" i="2"/>
  <c r="AL27" i="2"/>
  <c r="AK27" i="2"/>
  <c r="AJ27" i="2"/>
  <c r="AI27" i="2"/>
  <c r="AH27" i="2"/>
  <c r="AG27" i="2"/>
  <c r="BL26" i="2"/>
  <c r="BJ26" i="2"/>
  <c r="BI26" i="2"/>
  <c r="BH26" i="2"/>
  <c r="BG26" i="2"/>
  <c r="BF26" i="2"/>
  <c r="BE25" i="2"/>
  <c r="BE24" i="2"/>
  <c r="BE23" i="2"/>
  <c r="BE22" i="2"/>
  <c r="BE21" i="2"/>
  <c r="BE20" i="2"/>
  <c r="BE19" i="2"/>
  <c r="BE18" i="2"/>
  <c r="BE17" i="2"/>
  <c r="BE16" i="2"/>
  <c r="BE15" i="2"/>
  <c r="BE14" i="2"/>
  <c r="BE13" i="2"/>
  <c r="BE12" i="2"/>
  <c r="BE11" i="2"/>
  <c r="BE10" i="2"/>
  <c r="BE9" i="2"/>
  <c r="BE8" i="2"/>
  <c r="BE7" i="2"/>
  <c r="FC35" i="50" l="1"/>
  <c r="BV6" i="50"/>
  <c r="DJ6" i="50" s="1"/>
  <c r="AJ6" i="50"/>
  <c r="FD10" i="50"/>
  <c r="FD15" i="50"/>
  <c r="FC20" i="50"/>
  <c r="FC25" i="50"/>
  <c r="FC5" i="50"/>
  <c r="BM6" i="50"/>
  <c r="DB6" i="50" s="1"/>
  <c r="EP6" i="50" s="1"/>
  <c r="BT35" i="50" a="1"/>
  <c r="BT35" i="50" s="1"/>
  <c r="FC45" i="50"/>
  <c r="BO6" i="50"/>
  <c r="DD6" i="50" s="1"/>
  <c r="ER6" i="50" s="1"/>
  <c r="FC40" i="50"/>
  <c r="AQ6" i="50"/>
  <c r="CF6" i="50" s="1"/>
  <c r="DT6" i="50" s="1"/>
  <c r="FC35" i="49"/>
  <c r="BW6" i="49"/>
  <c r="DK6" i="49" s="1"/>
  <c r="FC30" i="49"/>
  <c r="BT50" i="49" a="1"/>
  <c r="BT50" i="49" s="1"/>
  <c r="FD10" i="49"/>
  <c r="FD15" i="49"/>
  <c r="FC20" i="49"/>
  <c r="FC25" i="49"/>
  <c r="FC5" i="49"/>
  <c r="BM6" i="49"/>
  <c r="DB6" i="49" s="1"/>
  <c r="EP6" i="49" s="1"/>
  <c r="FC45" i="49"/>
  <c r="BO6" i="49"/>
  <c r="DD6" i="49" s="1"/>
  <c r="ER6" i="49" s="1"/>
  <c r="FC40" i="49"/>
  <c r="AQ6" i="49"/>
  <c r="BT25" i="48" a="1"/>
  <c r="BT25" i="48" s="1"/>
  <c r="FC35" i="48"/>
  <c r="FC30" i="48"/>
  <c r="BT5" i="48" a="1"/>
  <c r="BT5" i="48" s="1"/>
  <c r="BT45" i="48" a="1"/>
  <c r="BT45" i="48" s="1"/>
  <c r="FC20" i="48"/>
  <c r="FC25" i="48"/>
  <c r="FC5" i="48"/>
  <c r="BT40" i="48" a="1"/>
  <c r="BT40" i="48" s="1"/>
  <c r="BM6" i="48"/>
  <c r="DB6" i="48" s="1"/>
  <c r="EP6" i="48" s="1"/>
  <c r="FC45" i="48"/>
  <c r="BO6" i="48"/>
  <c r="DD6" i="48" s="1"/>
  <c r="ER6" i="48" s="1"/>
  <c r="FC40" i="48"/>
  <c r="AQ6" i="48"/>
  <c r="X52" i="44"/>
  <c r="X54" i="44" s="1"/>
  <c r="G45" i="44"/>
  <c r="I45" i="44" s="1"/>
  <c r="N45" i="44" s="1"/>
  <c r="E45" i="44"/>
  <c r="X47" i="44"/>
  <c r="X49" i="44" s="1"/>
  <c r="X42" i="44"/>
  <c r="X37" i="44"/>
  <c r="X32" i="44"/>
  <c r="M45" i="44"/>
  <c r="M40" i="44"/>
  <c r="FC40" i="44"/>
  <c r="X27" i="44"/>
  <c r="X22" i="44"/>
  <c r="M35" i="44"/>
  <c r="FD30" i="44"/>
  <c r="M30" i="44" s="1"/>
  <c r="M25" i="44"/>
  <c r="X17" i="44"/>
  <c r="M20" i="44"/>
  <c r="X7" i="44"/>
  <c r="X12" i="44"/>
  <c r="AQ6" i="44"/>
  <c r="BT10" i="44" a="1"/>
  <c r="BT10" i="44" s="1"/>
  <c r="BT15" i="44" a="1"/>
  <c r="BT15" i="44" s="1"/>
  <c r="BT20" i="44" a="1"/>
  <c r="BT20" i="44" s="1"/>
  <c r="BT25" i="44" a="1"/>
  <c r="BT25" i="44" s="1"/>
  <c r="FC35" i="44"/>
  <c r="BT50" i="44" a="1"/>
  <c r="BT50" i="44" s="1"/>
  <c r="FD10" i="44"/>
  <c r="M10" i="44" s="1"/>
  <c r="FD15" i="44"/>
  <c r="M15" i="44" s="1"/>
  <c r="FC20" i="44"/>
  <c r="FC25" i="44"/>
  <c r="FC45" i="44"/>
  <c r="FC5" i="44"/>
  <c r="M5" i="44" s="1"/>
  <c r="BT40" i="44" a="1"/>
  <c r="BT40" i="44" s="1"/>
  <c r="G5" i="2"/>
  <c r="I5" i="2" s="1"/>
  <c r="FC5" i="2"/>
  <c r="FD5" i="2"/>
  <c r="FC45" i="2"/>
  <c r="FC40" i="2"/>
  <c r="FC35" i="2"/>
  <c r="FC15" i="2"/>
  <c r="FC20" i="2"/>
  <c r="FC25" i="2"/>
  <c r="FC10" i="2"/>
  <c r="M10" i="2" s="1"/>
  <c r="FC30" i="2"/>
  <c r="BO6" i="2"/>
  <c r="DD6" i="2" s="1"/>
  <c r="ER6" i="2" s="1"/>
  <c r="BM6" i="2"/>
  <c r="DB6" i="2" s="1"/>
  <c r="EP6" i="2" s="1"/>
  <c r="AJ26" i="2"/>
  <c r="AJ25" i="2"/>
  <c r="AJ24" i="2"/>
  <c r="AJ23" i="2"/>
  <c r="AJ22" i="2"/>
  <c r="AJ21" i="2"/>
  <c r="AJ20" i="2"/>
  <c r="AJ19" i="2"/>
  <c r="AJ18" i="2"/>
  <c r="AJ17" i="2"/>
  <c r="AJ16" i="2"/>
  <c r="AJ15" i="2"/>
  <c r="AJ13" i="2"/>
  <c r="AJ12" i="2"/>
  <c r="AJ11" i="2"/>
  <c r="AJ10" i="2"/>
  <c r="AJ9" i="2"/>
  <c r="AJ8" i="2"/>
  <c r="AJ7" i="2"/>
  <c r="AQ26" i="2"/>
  <c r="AQ25" i="2"/>
  <c r="AQ24" i="2"/>
  <c r="AQ23" i="2"/>
  <c r="AQ22" i="2"/>
  <c r="AQ21" i="2"/>
  <c r="AQ20" i="2"/>
  <c r="AQ19" i="2"/>
  <c r="AQ18" i="2"/>
  <c r="AQ17" i="2"/>
  <c r="AQ15" i="2"/>
  <c r="AQ13" i="2"/>
  <c r="AQ12" i="2"/>
  <c r="AQ11" i="2"/>
  <c r="AQ10" i="2"/>
  <c r="AQ9" i="2"/>
  <c r="AQ8" i="2"/>
  <c r="AQ7" i="2"/>
  <c r="BC26" i="2"/>
  <c r="BB26" i="2"/>
  <c r="BA26" i="2"/>
  <c r="AZ26" i="2"/>
  <c r="AX26" i="2"/>
  <c r="AW26" i="2"/>
  <c r="AV26" i="2"/>
  <c r="AU26" i="2"/>
  <c r="AT26" i="2"/>
  <c r="AS26" i="2"/>
  <c r="AR26" i="2"/>
  <c r="AP26" i="2"/>
  <c r="AN26" i="2"/>
  <c r="AM26" i="2"/>
  <c r="AL26" i="2"/>
  <c r="AK26" i="2"/>
  <c r="AI26" i="2"/>
  <c r="AH26" i="2"/>
  <c r="AG26" i="2"/>
  <c r="BL25" i="2"/>
  <c r="BK25" i="2"/>
  <c r="BL24" i="2"/>
  <c r="BK24" i="2"/>
  <c r="BL23" i="2"/>
  <c r="BK23" i="2"/>
  <c r="BL22" i="2"/>
  <c r="BK22" i="2"/>
  <c r="BL21" i="2"/>
  <c r="BK21" i="2"/>
  <c r="BL20" i="2"/>
  <c r="BK20" i="2"/>
  <c r="BL19" i="2"/>
  <c r="BK19" i="2"/>
  <c r="BL18" i="2"/>
  <c r="BK18" i="2"/>
  <c r="BL17" i="2"/>
  <c r="BK17" i="2"/>
  <c r="BL16" i="2"/>
  <c r="BK16" i="2"/>
  <c r="BL15" i="2"/>
  <c r="BK15" i="2"/>
  <c r="BL13" i="2"/>
  <c r="BK13" i="2"/>
  <c r="BL12" i="2"/>
  <c r="BK12" i="2"/>
  <c r="BL11" i="2"/>
  <c r="BK11" i="2"/>
  <c r="BL10" i="2"/>
  <c r="BK10" i="2"/>
  <c r="BL9" i="2"/>
  <c r="BK9" i="2"/>
  <c r="BL8" i="2"/>
  <c r="BK8" i="2"/>
  <c r="BL7" i="2"/>
  <c r="BK7" i="2"/>
  <c r="BK6" i="2"/>
  <c r="CZ6" i="2" s="1"/>
  <c r="EN6" i="2" s="1"/>
  <c r="BJ25" i="2"/>
  <c r="BI25" i="2"/>
  <c r="BH25" i="2"/>
  <c r="BG25" i="2"/>
  <c r="BF25" i="2"/>
  <c r="BD25" i="2"/>
  <c r="BC25" i="2"/>
  <c r="BJ24" i="2"/>
  <c r="BI24" i="2"/>
  <c r="BH24" i="2"/>
  <c r="BG24" i="2"/>
  <c r="BF24" i="2"/>
  <c r="BD24" i="2"/>
  <c r="BC24" i="2"/>
  <c r="BJ23" i="2"/>
  <c r="BI23" i="2"/>
  <c r="BH23" i="2"/>
  <c r="BG23" i="2"/>
  <c r="BF23" i="2"/>
  <c r="BD23" i="2"/>
  <c r="BJ22" i="2"/>
  <c r="BI22" i="2"/>
  <c r="BH22" i="2"/>
  <c r="BG22" i="2"/>
  <c r="BF22" i="2"/>
  <c r="BD22" i="2"/>
  <c r="BC22" i="2"/>
  <c r="BJ21" i="2"/>
  <c r="BI21" i="2"/>
  <c r="BH21" i="2"/>
  <c r="BG21" i="2"/>
  <c r="BF21" i="2"/>
  <c r="BD21" i="2"/>
  <c r="BC21" i="2"/>
  <c r="BJ20" i="2"/>
  <c r="BI20" i="2"/>
  <c r="BH20" i="2"/>
  <c r="BG20" i="2"/>
  <c r="BF20" i="2"/>
  <c r="BD20" i="2"/>
  <c r="BC20" i="2"/>
  <c r="BJ19" i="2"/>
  <c r="BI19" i="2"/>
  <c r="BH19" i="2"/>
  <c r="BG19" i="2"/>
  <c r="BF19" i="2"/>
  <c r="BD19" i="2"/>
  <c r="BC19" i="2"/>
  <c r="BJ18" i="2"/>
  <c r="BI18" i="2"/>
  <c r="BH18" i="2"/>
  <c r="BG18" i="2"/>
  <c r="BF18" i="2"/>
  <c r="BD18" i="2"/>
  <c r="BC18" i="2"/>
  <c r="BJ17" i="2"/>
  <c r="BI17" i="2"/>
  <c r="BH17" i="2"/>
  <c r="BG17" i="2"/>
  <c r="BF17" i="2"/>
  <c r="BD17" i="2"/>
  <c r="BC17" i="2"/>
  <c r="BJ16" i="2"/>
  <c r="BI16" i="2"/>
  <c r="BH16" i="2"/>
  <c r="BG16" i="2"/>
  <c r="BF16" i="2"/>
  <c r="BD16" i="2"/>
  <c r="BJ15" i="2"/>
  <c r="BI15" i="2"/>
  <c r="BH15" i="2"/>
  <c r="BG15" i="2"/>
  <c r="BF15" i="2"/>
  <c r="BD15" i="2"/>
  <c r="BC15" i="2"/>
  <c r="BJ14" i="2"/>
  <c r="BI14" i="2"/>
  <c r="BH14" i="2"/>
  <c r="BG14" i="2"/>
  <c r="BF14" i="2"/>
  <c r="BD14" i="2"/>
  <c r="BJ13" i="2"/>
  <c r="BI13" i="2"/>
  <c r="BH13" i="2"/>
  <c r="BG13" i="2"/>
  <c r="BF13" i="2"/>
  <c r="BD13" i="2"/>
  <c r="BC13" i="2"/>
  <c r="BJ12" i="2"/>
  <c r="BI12" i="2"/>
  <c r="BH12" i="2"/>
  <c r="BG12" i="2"/>
  <c r="BF12" i="2"/>
  <c r="BD12" i="2"/>
  <c r="BC12" i="2"/>
  <c r="BJ11" i="2"/>
  <c r="BI11" i="2"/>
  <c r="BH11" i="2"/>
  <c r="BG11" i="2"/>
  <c r="BF11" i="2"/>
  <c r="BD11" i="2"/>
  <c r="BC11" i="2"/>
  <c r="BJ10" i="2"/>
  <c r="BI10" i="2"/>
  <c r="BH10" i="2"/>
  <c r="BG10" i="2"/>
  <c r="BF10" i="2"/>
  <c r="BD10" i="2"/>
  <c r="BC10" i="2"/>
  <c r="BJ9" i="2"/>
  <c r="BI9" i="2"/>
  <c r="BH9" i="2"/>
  <c r="BG9" i="2"/>
  <c r="BF9" i="2"/>
  <c r="BD9" i="2"/>
  <c r="BC9" i="2"/>
  <c r="BJ8" i="2"/>
  <c r="BI8" i="2"/>
  <c r="BH8" i="2"/>
  <c r="BG8" i="2"/>
  <c r="BF8" i="2"/>
  <c r="BD8" i="2"/>
  <c r="BC8" i="2"/>
  <c r="BJ7" i="2"/>
  <c r="BI7" i="2"/>
  <c r="BH7" i="2"/>
  <c r="BG7" i="2"/>
  <c r="BF7" i="2"/>
  <c r="BD7" i="2"/>
  <c r="BC7" i="2"/>
  <c r="BG6" i="2"/>
  <c r="CV6" i="2" s="1"/>
  <c r="EJ6" i="2" s="1"/>
  <c r="BJ6" i="2"/>
  <c r="CY6" i="2" s="1"/>
  <c r="EM6" i="2" s="1"/>
  <c r="BI6" i="2"/>
  <c r="CX6" i="2" s="1"/>
  <c r="EL6" i="2" s="1"/>
  <c r="BH6" i="2"/>
  <c r="CW6" i="2" s="1"/>
  <c r="EK6" i="2" s="1"/>
  <c r="BF6" i="2"/>
  <c r="CU6" i="2" s="1"/>
  <c r="EI6" i="2" s="1"/>
  <c r="BD6" i="2"/>
  <c r="BC6" i="2"/>
  <c r="CR6" i="2" s="1"/>
  <c r="EF6" i="2" s="1"/>
  <c r="BU30" i="2"/>
  <c r="DI30" i="2" s="1"/>
  <c r="BU29" i="2"/>
  <c r="DI29" i="2" s="1"/>
  <c r="BU28" i="2"/>
  <c r="DI28" i="2" s="1"/>
  <c r="BU27" i="2"/>
  <c r="DI27" i="2" s="1"/>
  <c r="BU26" i="2"/>
  <c r="DI26" i="2" s="1"/>
  <c r="X54" i="2"/>
  <c r="V54" i="2"/>
  <c r="U54" i="2"/>
  <c r="S53" i="2"/>
  <c r="V53" i="2" s="1"/>
  <c r="R53" i="2"/>
  <c r="U53" i="2" s="1"/>
  <c r="X52" i="2"/>
  <c r="S52" i="2"/>
  <c r="V52" i="2" s="1"/>
  <c r="R52" i="2"/>
  <c r="U52" i="2" s="1"/>
  <c r="S51" i="2"/>
  <c r="V51" i="2" s="1"/>
  <c r="R51" i="2"/>
  <c r="U51" i="2" s="1"/>
  <c r="S50" i="2"/>
  <c r="V50" i="2" s="1"/>
  <c r="R50" i="2"/>
  <c r="U50" i="2" s="1"/>
  <c r="C50" i="2"/>
  <c r="X49" i="2"/>
  <c r="V49" i="2"/>
  <c r="U49" i="2"/>
  <c r="S48" i="2"/>
  <c r="V48" i="2" s="1"/>
  <c r="R48" i="2"/>
  <c r="U48" i="2" s="1"/>
  <c r="X47" i="2"/>
  <c r="S47" i="2"/>
  <c r="V47" i="2" s="1"/>
  <c r="R47" i="2"/>
  <c r="U47" i="2" s="1"/>
  <c r="S46" i="2"/>
  <c r="V46" i="2" s="1"/>
  <c r="R46" i="2"/>
  <c r="U46" i="2" s="1"/>
  <c r="S45" i="2"/>
  <c r="V45" i="2" s="1"/>
  <c r="R45" i="2"/>
  <c r="U45" i="2" s="1"/>
  <c r="C45" i="2"/>
  <c r="S43" i="2"/>
  <c r="V43" i="2" s="1"/>
  <c r="R43" i="2"/>
  <c r="U43" i="2" s="1"/>
  <c r="S42" i="2"/>
  <c r="V42" i="2" s="1"/>
  <c r="R42" i="2"/>
  <c r="U42" i="2" s="1"/>
  <c r="S41" i="2"/>
  <c r="V41" i="2" s="1"/>
  <c r="R41" i="2"/>
  <c r="U41" i="2" s="1"/>
  <c r="S40" i="2"/>
  <c r="V40" i="2" s="1"/>
  <c r="R40" i="2"/>
  <c r="U40" i="2" s="1"/>
  <c r="C40" i="2"/>
  <c r="S38" i="2"/>
  <c r="V38" i="2" s="1"/>
  <c r="R38" i="2"/>
  <c r="U38" i="2" s="1"/>
  <c r="S37" i="2"/>
  <c r="V37" i="2" s="1"/>
  <c r="R37" i="2"/>
  <c r="U37" i="2" s="1"/>
  <c r="S36" i="2"/>
  <c r="V36" i="2" s="1"/>
  <c r="R36" i="2"/>
  <c r="U36" i="2" s="1"/>
  <c r="R35" i="2"/>
  <c r="U35" i="2" s="1"/>
  <c r="C35" i="2"/>
  <c r="S33" i="2"/>
  <c r="V33" i="2" s="1"/>
  <c r="R33" i="2"/>
  <c r="U33" i="2" s="1"/>
  <c r="S32" i="2"/>
  <c r="V32" i="2" s="1"/>
  <c r="R32" i="2"/>
  <c r="U32" i="2" s="1"/>
  <c r="S31" i="2"/>
  <c r="V31" i="2" s="1"/>
  <c r="R31" i="2"/>
  <c r="U31" i="2" s="1"/>
  <c r="S30" i="2"/>
  <c r="V30" i="2" s="1"/>
  <c r="R30" i="2"/>
  <c r="U30" i="2" s="1"/>
  <c r="C30" i="2"/>
  <c r="S28" i="2"/>
  <c r="V28" i="2" s="1"/>
  <c r="R28" i="2"/>
  <c r="U28" i="2" s="1"/>
  <c r="S27" i="2"/>
  <c r="V27" i="2" s="1"/>
  <c r="R27" i="2"/>
  <c r="U27" i="2" s="1"/>
  <c r="S26" i="2"/>
  <c r="V26" i="2" s="1"/>
  <c r="R26" i="2"/>
  <c r="U26" i="2" s="1"/>
  <c r="S25" i="2"/>
  <c r="V25" i="2" s="1"/>
  <c r="R25" i="2"/>
  <c r="U25" i="2" s="1"/>
  <c r="C25" i="2"/>
  <c r="S23" i="2"/>
  <c r="V23" i="2" s="1"/>
  <c r="R23" i="2"/>
  <c r="U23" i="2" s="1"/>
  <c r="S22" i="2"/>
  <c r="V22" i="2" s="1"/>
  <c r="R22" i="2"/>
  <c r="U22" i="2" s="1"/>
  <c r="S21" i="2"/>
  <c r="V21" i="2" s="1"/>
  <c r="R21" i="2"/>
  <c r="U21" i="2" s="1"/>
  <c r="R20" i="2"/>
  <c r="U20" i="2" s="1"/>
  <c r="U24" i="2" s="1"/>
  <c r="C20" i="2"/>
  <c r="S18" i="2"/>
  <c r="V18" i="2" s="1"/>
  <c r="R18" i="2"/>
  <c r="U18" i="2" s="1"/>
  <c r="S17" i="2"/>
  <c r="V17" i="2" s="1"/>
  <c r="R17" i="2"/>
  <c r="U17" i="2" s="1"/>
  <c r="S16" i="2"/>
  <c r="V16" i="2" s="1"/>
  <c r="R16" i="2"/>
  <c r="U16" i="2" s="1"/>
  <c r="S15" i="2"/>
  <c r="V15" i="2" s="1"/>
  <c r="R15" i="2"/>
  <c r="U15" i="2" s="1"/>
  <c r="C15" i="2"/>
  <c r="S13" i="2"/>
  <c r="V13" i="2" s="1"/>
  <c r="R13" i="2"/>
  <c r="U13" i="2" s="1"/>
  <c r="S12" i="2"/>
  <c r="V12" i="2" s="1"/>
  <c r="R12" i="2"/>
  <c r="U12" i="2" s="1"/>
  <c r="S11" i="2"/>
  <c r="V11" i="2" s="1"/>
  <c r="R11" i="2"/>
  <c r="U11" i="2" s="1"/>
  <c r="S10" i="2"/>
  <c r="V10" i="2" s="1"/>
  <c r="R10" i="2"/>
  <c r="U10" i="2" s="1"/>
  <c r="C10" i="2"/>
  <c r="S8" i="2"/>
  <c r="V8" i="2" s="1"/>
  <c r="S7" i="2"/>
  <c r="V7" i="2" s="1"/>
  <c r="S6" i="2"/>
  <c r="V6" i="2" s="1"/>
  <c r="R8" i="2"/>
  <c r="U8" i="2" s="1"/>
  <c r="R7" i="2"/>
  <c r="U7" i="2" s="1"/>
  <c r="R6" i="2"/>
  <c r="U6" i="2" s="1"/>
  <c r="R5" i="2"/>
  <c r="BU25" i="2"/>
  <c r="DI25" i="2" s="1"/>
  <c r="BU24" i="2"/>
  <c r="DI24" i="2" s="1"/>
  <c r="BU23" i="2"/>
  <c r="DI23" i="2" s="1"/>
  <c r="BU22" i="2"/>
  <c r="DI22" i="2" s="1"/>
  <c r="BU21" i="2"/>
  <c r="DI21" i="2" s="1"/>
  <c r="BU20" i="2"/>
  <c r="DI20" i="2" s="1"/>
  <c r="BU19" i="2"/>
  <c r="DI19" i="2" s="1"/>
  <c r="BU18" i="2"/>
  <c r="DI18" i="2" s="1"/>
  <c r="BU17" i="2"/>
  <c r="DI17" i="2" s="1"/>
  <c r="BU16" i="2"/>
  <c r="DI16" i="2" s="1"/>
  <c r="BU15" i="2"/>
  <c r="DI15" i="2" s="1"/>
  <c r="BU14" i="2"/>
  <c r="DI14" i="2" s="1"/>
  <c r="BU13" i="2"/>
  <c r="DI13" i="2" s="1"/>
  <c r="BU12" i="2"/>
  <c r="DI12" i="2" s="1"/>
  <c r="BU11" i="2"/>
  <c r="DI11" i="2" s="1"/>
  <c r="BU10" i="2"/>
  <c r="DI10" i="2" s="1"/>
  <c r="BU9" i="2"/>
  <c r="DI9" i="2" s="1"/>
  <c r="BU8" i="2"/>
  <c r="DI8" i="2" s="1"/>
  <c r="BU7" i="2"/>
  <c r="DI7" i="2" s="1"/>
  <c r="BB25" i="2"/>
  <c r="BA25" i="2"/>
  <c r="AZ25" i="2"/>
  <c r="AX25" i="2"/>
  <c r="AW25" i="2"/>
  <c r="AV25" i="2"/>
  <c r="AU25" i="2"/>
  <c r="AT25" i="2"/>
  <c r="AS25" i="2"/>
  <c r="AR25" i="2"/>
  <c r="AP25" i="2"/>
  <c r="AM25" i="2"/>
  <c r="AL25" i="2"/>
  <c r="AK25" i="2"/>
  <c r="AI25" i="2"/>
  <c r="AH25" i="2"/>
  <c r="AG25" i="2"/>
  <c r="BB24" i="2"/>
  <c r="BA24" i="2"/>
  <c r="AZ24" i="2"/>
  <c r="AW24" i="2"/>
  <c r="AV24" i="2"/>
  <c r="AU24" i="2"/>
  <c r="AT24" i="2"/>
  <c r="AS24" i="2"/>
  <c r="AR24" i="2"/>
  <c r="AP24" i="2"/>
  <c r="AO24" i="2"/>
  <c r="AN24" i="2"/>
  <c r="AM24" i="2"/>
  <c r="AL24" i="2"/>
  <c r="AK24" i="2"/>
  <c r="AI24" i="2"/>
  <c r="AH24" i="2"/>
  <c r="AG24" i="2"/>
  <c r="BB23" i="2"/>
  <c r="AZ23" i="2"/>
  <c r="AW23" i="2"/>
  <c r="AV23" i="2"/>
  <c r="AU23" i="2"/>
  <c r="AT23" i="2"/>
  <c r="AS23" i="2"/>
  <c r="AR23" i="2"/>
  <c r="AP23" i="2"/>
  <c r="AO23" i="2"/>
  <c r="AN23" i="2"/>
  <c r="AM23" i="2"/>
  <c r="AL23" i="2"/>
  <c r="AK23" i="2"/>
  <c r="AI23" i="2"/>
  <c r="AH23" i="2"/>
  <c r="AG23" i="2"/>
  <c r="BB22" i="2"/>
  <c r="AZ22" i="2"/>
  <c r="AX22" i="2"/>
  <c r="AW22" i="2"/>
  <c r="AV22" i="2"/>
  <c r="AU22" i="2"/>
  <c r="AT22" i="2"/>
  <c r="AS22" i="2"/>
  <c r="AR22" i="2"/>
  <c r="AP22" i="2"/>
  <c r="AM22" i="2"/>
  <c r="AL22" i="2"/>
  <c r="AK22" i="2"/>
  <c r="AI22" i="2"/>
  <c r="AH22" i="2"/>
  <c r="AG22" i="2"/>
  <c r="BB21" i="2"/>
  <c r="BA21" i="2"/>
  <c r="AZ21" i="2"/>
  <c r="AX21" i="2"/>
  <c r="AW21" i="2"/>
  <c r="AU21" i="2"/>
  <c r="AT21" i="2"/>
  <c r="AS21" i="2"/>
  <c r="AR21" i="2"/>
  <c r="AP21" i="2"/>
  <c r="AO21" i="2"/>
  <c r="AN21" i="2"/>
  <c r="AM21" i="2"/>
  <c r="AL21" i="2"/>
  <c r="AK21" i="2"/>
  <c r="AI21" i="2"/>
  <c r="AH21" i="2"/>
  <c r="AG21" i="2"/>
  <c r="BB20" i="2"/>
  <c r="BA20" i="2"/>
  <c r="AZ20" i="2"/>
  <c r="AX20" i="2"/>
  <c r="AV20" i="2"/>
  <c r="AU20" i="2"/>
  <c r="AT20" i="2"/>
  <c r="AS20" i="2"/>
  <c r="AR20" i="2"/>
  <c r="AP20" i="2"/>
  <c r="AO20" i="2"/>
  <c r="AM20" i="2"/>
  <c r="AL20" i="2"/>
  <c r="AK20" i="2"/>
  <c r="AI20" i="2"/>
  <c r="AH20" i="2"/>
  <c r="AG20" i="2"/>
  <c r="BB19" i="2"/>
  <c r="BA19" i="2"/>
  <c r="AZ19" i="2"/>
  <c r="AX19" i="2"/>
  <c r="AU19" i="2"/>
  <c r="AT19" i="2"/>
  <c r="AS19" i="2"/>
  <c r="AR19" i="2"/>
  <c r="AP19" i="2"/>
  <c r="AO19" i="2"/>
  <c r="AN19" i="2"/>
  <c r="AM19" i="2"/>
  <c r="AL19" i="2"/>
  <c r="AK19" i="2"/>
  <c r="AI19" i="2"/>
  <c r="AH19" i="2"/>
  <c r="AG19" i="2"/>
  <c r="BB18" i="2"/>
  <c r="BA18" i="2"/>
  <c r="AZ18" i="2"/>
  <c r="AX18" i="2"/>
  <c r="AW18" i="2"/>
  <c r="AV18" i="2"/>
  <c r="AU18" i="2"/>
  <c r="AT18" i="2"/>
  <c r="AS18" i="2"/>
  <c r="AR18" i="2"/>
  <c r="AO18" i="2"/>
  <c r="AN18" i="2"/>
  <c r="AM18" i="2"/>
  <c r="AL18" i="2"/>
  <c r="AK18" i="2"/>
  <c r="AI18" i="2"/>
  <c r="AH18" i="2"/>
  <c r="AG18" i="2"/>
  <c r="BB17" i="2"/>
  <c r="BA17" i="2"/>
  <c r="AZ17" i="2"/>
  <c r="AX17" i="2"/>
  <c r="AW17" i="2"/>
  <c r="AV17" i="2"/>
  <c r="AU17" i="2"/>
  <c r="AT17" i="2"/>
  <c r="AS17" i="2"/>
  <c r="AR17" i="2"/>
  <c r="AO17" i="2"/>
  <c r="AN17" i="2"/>
  <c r="AM17" i="2"/>
  <c r="AL17" i="2"/>
  <c r="AK17" i="2"/>
  <c r="AI17" i="2"/>
  <c r="AH17" i="2"/>
  <c r="AG17" i="2"/>
  <c r="BB16" i="2"/>
  <c r="BA16" i="2"/>
  <c r="AZ16" i="2"/>
  <c r="AX16" i="2"/>
  <c r="AW16" i="2"/>
  <c r="AV16" i="2"/>
  <c r="AU16" i="2"/>
  <c r="AT16" i="2"/>
  <c r="AR16" i="2"/>
  <c r="AO16" i="2"/>
  <c r="AN16" i="2"/>
  <c r="AM16" i="2"/>
  <c r="AL16" i="2"/>
  <c r="AK16" i="2"/>
  <c r="AI16" i="2"/>
  <c r="AH16" i="2"/>
  <c r="AG16" i="2"/>
  <c r="BB15" i="2"/>
  <c r="BA15" i="2"/>
  <c r="AZ15" i="2"/>
  <c r="AX15" i="2"/>
  <c r="AW15" i="2"/>
  <c r="AV15" i="2"/>
  <c r="AU15" i="2"/>
  <c r="AR15" i="2"/>
  <c r="AP15" i="2"/>
  <c r="AM15" i="2"/>
  <c r="AL15" i="2"/>
  <c r="AK15" i="2"/>
  <c r="AH15" i="2"/>
  <c r="AG15" i="2"/>
  <c r="BA14" i="2"/>
  <c r="AZ14" i="2"/>
  <c r="AX14" i="2"/>
  <c r="AW14" i="2"/>
  <c r="AV14" i="2"/>
  <c r="AU14" i="2"/>
  <c r="AT14" i="2"/>
  <c r="AS14" i="2"/>
  <c r="AR14" i="2"/>
  <c r="AO14" i="2"/>
  <c r="AN14" i="2"/>
  <c r="AM14" i="2"/>
  <c r="AL14" i="2"/>
  <c r="AK14" i="2"/>
  <c r="AH14" i="2"/>
  <c r="AG14" i="2"/>
  <c r="BA13" i="2"/>
  <c r="AW13" i="2"/>
  <c r="AV13" i="2"/>
  <c r="AT13" i="2"/>
  <c r="AS13" i="2"/>
  <c r="AR13" i="2"/>
  <c r="AO13" i="2"/>
  <c r="AN13" i="2"/>
  <c r="AM13" i="2"/>
  <c r="AL13" i="2"/>
  <c r="AK13" i="2"/>
  <c r="AH13" i="2"/>
  <c r="AG13" i="2"/>
  <c r="BB12" i="2"/>
  <c r="BA12" i="2"/>
  <c r="AZ12" i="2"/>
  <c r="AX12" i="2"/>
  <c r="AW12" i="2"/>
  <c r="AV12" i="2"/>
  <c r="AU12" i="2"/>
  <c r="AT12" i="2"/>
  <c r="AS12" i="2"/>
  <c r="AR12" i="2"/>
  <c r="AP12" i="2"/>
  <c r="AO12" i="2"/>
  <c r="AN12" i="2"/>
  <c r="AM12" i="2"/>
  <c r="AL12" i="2"/>
  <c r="AI12" i="2"/>
  <c r="AH12" i="2"/>
  <c r="AG12" i="2"/>
  <c r="BB11" i="2"/>
  <c r="BA11" i="2"/>
  <c r="AZ11" i="2"/>
  <c r="AX11" i="2"/>
  <c r="AW11" i="2"/>
  <c r="AV11" i="2"/>
  <c r="AU11" i="2"/>
  <c r="AT11" i="2"/>
  <c r="AS11" i="2"/>
  <c r="AR11" i="2"/>
  <c r="AP11" i="2"/>
  <c r="AO11" i="2"/>
  <c r="AN11" i="2"/>
  <c r="AL11" i="2"/>
  <c r="AH11" i="2"/>
  <c r="AG11" i="2"/>
  <c r="BB10" i="2"/>
  <c r="BA10" i="2"/>
  <c r="AZ10" i="2"/>
  <c r="AX10" i="2"/>
  <c r="AW10" i="2"/>
  <c r="AV10" i="2"/>
  <c r="AU10" i="2"/>
  <c r="AT10" i="2"/>
  <c r="AS10" i="2"/>
  <c r="AR10" i="2"/>
  <c r="AP10" i="2"/>
  <c r="AO10" i="2"/>
  <c r="AN10" i="2"/>
  <c r="AL10" i="2"/>
  <c r="AK10" i="2"/>
  <c r="AH10" i="2"/>
  <c r="AG10" i="2"/>
  <c r="BB9" i="2"/>
  <c r="BA9" i="2"/>
  <c r="AZ9" i="2"/>
  <c r="AX9" i="2"/>
  <c r="AW9" i="2"/>
  <c r="AV9" i="2"/>
  <c r="AU9" i="2"/>
  <c r="AT9" i="2"/>
  <c r="AS9" i="2"/>
  <c r="AM9" i="2"/>
  <c r="AI9" i="2"/>
  <c r="AH9" i="2"/>
  <c r="BB8" i="2"/>
  <c r="BA8" i="2"/>
  <c r="AZ8" i="2"/>
  <c r="AX8" i="2"/>
  <c r="AW8" i="2"/>
  <c r="AV8" i="2"/>
  <c r="AU8" i="2"/>
  <c r="AT8" i="2"/>
  <c r="AS8" i="2"/>
  <c r="AR8" i="2"/>
  <c r="AP8" i="2"/>
  <c r="AO8" i="2"/>
  <c r="AN8" i="2"/>
  <c r="AM8" i="2"/>
  <c r="AL8" i="2"/>
  <c r="AK8" i="2"/>
  <c r="AH8" i="2"/>
  <c r="BB7" i="2"/>
  <c r="BA7" i="2"/>
  <c r="AZ7" i="2"/>
  <c r="AX7" i="2"/>
  <c r="AW7" i="2"/>
  <c r="AV7" i="2"/>
  <c r="AU7" i="2"/>
  <c r="AT7" i="2"/>
  <c r="AS7" i="2"/>
  <c r="AR7" i="2"/>
  <c r="AP7" i="2"/>
  <c r="AO7" i="2"/>
  <c r="AN7" i="2"/>
  <c r="AM7" i="2"/>
  <c r="AL7" i="2"/>
  <c r="AK7" i="2"/>
  <c r="AG7" i="2"/>
  <c r="BB6" i="2"/>
  <c r="CQ6" i="2" s="1"/>
  <c r="EE6" i="2" s="1"/>
  <c r="BA6" i="2"/>
  <c r="CP6" i="2" s="1"/>
  <c r="ED6" i="2" s="1"/>
  <c r="AZ6" i="2"/>
  <c r="CO6" i="2" s="1"/>
  <c r="EC6" i="2" s="1"/>
  <c r="AX6" i="2"/>
  <c r="CM6" i="2" s="1"/>
  <c r="EA6" i="2" s="1"/>
  <c r="AW6" i="2"/>
  <c r="CL6" i="2" s="1"/>
  <c r="DZ6" i="2" s="1"/>
  <c r="AV6" i="2"/>
  <c r="CK6" i="2" s="1"/>
  <c r="DY6" i="2" s="1"/>
  <c r="AU6" i="2"/>
  <c r="CJ6" i="2" s="1"/>
  <c r="DX6" i="2" s="1"/>
  <c r="AT6" i="2"/>
  <c r="CI6" i="2" s="1"/>
  <c r="DW6" i="2" s="1"/>
  <c r="AS6" i="2"/>
  <c r="CH6" i="2" s="1"/>
  <c r="DV6" i="2" s="1"/>
  <c r="AR6" i="2"/>
  <c r="CG6" i="2" s="1"/>
  <c r="DU6" i="2" s="1"/>
  <c r="AP6" i="2"/>
  <c r="CE6" i="2" s="1"/>
  <c r="DS6" i="2" s="1"/>
  <c r="AO6" i="2"/>
  <c r="CD6" i="2" s="1"/>
  <c r="DR6" i="2" s="1"/>
  <c r="AN6" i="2"/>
  <c r="CC6" i="2" s="1"/>
  <c r="DQ6" i="2" s="1"/>
  <c r="AM6" i="2"/>
  <c r="CB6" i="2" s="1"/>
  <c r="DP6" i="2" s="1"/>
  <c r="AL6" i="2"/>
  <c r="CA6" i="2" s="1"/>
  <c r="DO6" i="2" s="1"/>
  <c r="AK6" i="2"/>
  <c r="BZ6" i="2" s="1"/>
  <c r="DN6" i="2" s="1"/>
  <c r="AI6" i="2"/>
  <c r="BX6" i="2" s="1"/>
  <c r="DL6" i="2" s="1"/>
  <c r="AH6" i="2"/>
  <c r="BW6" i="2" s="1"/>
  <c r="DK6" i="2" s="1"/>
  <c r="AG6" i="2"/>
  <c r="C5" i="2"/>
  <c r="BY6" i="50" l="1"/>
  <c r="DM6" i="50" s="1"/>
  <c r="BT10" i="50" a="1"/>
  <c r="BT10" i="50" s="1"/>
  <c r="BT15" i="50" a="1"/>
  <c r="BT15" i="50" s="1"/>
  <c r="BT5" i="50" a="1"/>
  <c r="BT5" i="50" s="1"/>
  <c r="BT50" i="50" a="1"/>
  <c r="BT50" i="50" s="1"/>
  <c r="BT25" i="50" a="1"/>
  <c r="BT25" i="50" s="1"/>
  <c r="BT40" i="50" a="1"/>
  <c r="BT40" i="50" s="1"/>
  <c r="BT20" i="50" a="1"/>
  <c r="BT20" i="50" s="1"/>
  <c r="BT45" i="50" a="1"/>
  <c r="BT45" i="50" s="1"/>
  <c r="BT30" i="50" a="1"/>
  <c r="BT30" i="50" s="1"/>
  <c r="BT15" i="49" a="1"/>
  <c r="BT15" i="49" s="1"/>
  <c r="BT10" i="49" a="1"/>
  <c r="BT10" i="49" s="1"/>
  <c r="CF6" i="49"/>
  <c r="DT6" i="49" s="1"/>
  <c r="BT35" i="49" a="1"/>
  <c r="BT35" i="49" s="1"/>
  <c r="BT25" i="49" a="1"/>
  <c r="BT25" i="49" s="1"/>
  <c r="BT40" i="49" a="1"/>
  <c r="BT40" i="49" s="1"/>
  <c r="BT20" i="49" a="1"/>
  <c r="BT20" i="49" s="1"/>
  <c r="BT5" i="49" a="1"/>
  <c r="BT5" i="49" s="1"/>
  <c r="BT45" i="49" a="1"/>
  <c r="BT45" i="49" s="1"/>
  <c r="BT30" i="49" a="1"/>
  <c r="BT30" i="49" s="1"/>
  <c r="BT15" i="48" a="1"/>
  <c r="BT15" i="48" s="1"/>
  <c r="BT10" i="48" a="1"/>
  <c r="BT10" i="48" s="1"/>
  <c r="CF6" i="48"/>
  <c r="DT6" i="48" s="1"/>
  <c r="BT50" i="48" a="1"/>
  <c r="BT50" i="48" s="1"/>
  <c r="BT35" i="48" a="1"/>
  <c r="BT35" i="48" s="1"/>
  <c r="BT20" i="48" a="1"/>
  <c r="BT20" i="48" s="1"/>
  <c r="BT30" i="48" a="1"/>
  <c r="BT30" i="48" s="1"/>
  <c r="E50" i="44"/>
  <c r="G50" i="44"/>
  <c r="I50" i="44" s="1"/>
  <c r="N50" i="44" s="1"/>
  <c r="G40" i="44"/>
  <c r="I40" i="44" s="1"/>
  <c r="E40" i="44"/>
  <c r="G25" i="44"/>
  <c r="I25" i="44" s="1"/>
  <c r="E25" i="44"/>
  <c r="E20" i="44"/>
  <c r="G20" i="44"/>
  <c r="I20" i="44" s="1"/>
  <c r="G15" i="44"/>
  <c r="I15" i="44" s="1"/>
  <c r="E15" i="44"/>
  <c r="G10" i="44"/>
  <c r="I10" i="44" s="1"/>
  <c r="E10" i="44"/>
  <c r="BT5" i="44" a="1"/>
  <c r="BT5" i="44" s="1"/>
  <c r="CF6" i="44"/>
  <c r="DT6" i="44" s="1"/>
  <c r="BT30" i="44" a="1"/>
  <c r="BT30" i="44" s="1"/>
  <c r="BT35" i="44" a="1"/>
  <c r="BT35" i="44" s="1"/>
  <c r="M5" i="2"/>
  <c r="U39" i="2"/>
  <c r="U34" i="2"/>
  <c r="U19" i="2"/>
  <c r="V19" i="2"/>
  <c r="V34" i="2"/>
  <c r="U29" i="2"/>
  <c r="S35" i="2"/>
  <c r="V35" i="2" s="1"/>
  <c r="V39" i="2" s="1"/>
  <c r="X37" i="2"/>
  <c r="BV6" i="2"/>
  <c r="DJ6" i="2" s="1"/>
  <c r="CS6" i="2"/>
  <c r="EG6" i="2" s="1"/>
  <c r="BE6" i="2"/>
  <c r="CT6" i="2" s="1"/>
  <c r="EH6" i="2" s="1"/>
  <c r="AJ6" i="2"/>
  <c r="AQ6" i="2"/>
  <c r="CF6" i="2" s="1"/>
  <c r="DT6" i="2" s="1"/>
  <c r="U44" i="2"/>
  <c r="X42" i="2" s="1"/>
  <c r="V44" i="2"/>
  <c r="V29" i="2"/>
  <c r="V14" i="2"/>
  <c r="U14" i="2"/>
  <c r="U5" i="2"/>
  <c r="U9" i="2" s="1"/>
  <c r="N40" i="44" l="1"/>
  <c r="S40" i="44"/>
  <c r="V40" i="44" s="1"/>
  <c r="V44" i="44" s="1"/>
  <c r="X44" i="44" s="1"/>
  <c r="S25" i="44"/>
  <c r="V25" i="44" s="1"/>
  <c r="V29" i="44" s="1"/>
  <c r="X29" i="44" s="1"/>
  <c r="N25" i="44"/>
  <c r="S20" i="44"/>
  <c r="V20" i="44" s="1"/>
  <c r="V24" i="44" s="1"/>
  <c r="X24" i="44" s="1"/>
  <c r="N20" i="44"/>
  <c r="N15" i="44"/>
  <c r="S15" i="44"/>
  <c r="V15" i="44" s="1"/>
  <c r="V19" i="44" s="1"/>
  <c r="X19" i="44" s="1"/>
  <c r="E35" i="44"/>
  <c r="G35" i="44"/>
  <c r="I35" i="44" s="1"/>
  <c r="G30" i="44"/>
  <c r="I30" i="44" s="1"/>
  <c r="E30" i="44"/>
  <c r="S10" i="44"/>
  <c r="V10" i="44" s="1"/>
  <c r="V14" i="44" s="1"/>
  <c r="X14" i="44" s="1"/>
  <c r="N10" i="44"/>
  <c r="G5" i="44"/>
  <c r="I5" i="44" s="1"/>
  <c r="E5" i="44"/>
  <c r="J5" i="2" a="1"/>
  <c r="J5" i="2" s="1"/>
  <c r="K5" i="2" s="1"/>
  <c r="X7" i="2" s="1"/>
  <c r="X39" i="2"/>
  <c r="X22" i="2"/>
  <c r="N25" i="2"/>
  <c r="N10" i="2"/>
  <c r="N15" i="2"/>
  <c r="X12" i="2"/>
  <c r="X14" i="2" s="1"/>
  <c r="X17" i="2"/>
  <c r="X19" i="2" s="1"/>
  <c r="X27" i="2"/>
  <c r="X29" i="2" s="1"/>
  <c r="X32" i="2"/>
  <c r="X34" i="2" s="1"/>
  <c r="BY6" i="2"/>
  <c r="DM6" i="2" s="1"/>
  <c r="X44" i="2"/>
  <c r="N30" i="44" l="1"/>
  <c r="S30" i="44"/>
  <c r="V30" i="44" s="1"/>
  <c r="V34" i="44" s="1"/>
  <c r="X34" i="44" s="1"/>
  <c r="S35" i="44"/>
  <c r="V35" i="44" s="1"/>
  <c r="V39" i="44" s="1"/>
  <c r="X39" i="44" s="1"/>
  <c r="N35" i="44"/>
  <c r="N5" i="44"/>
  <c r="S5" i="44"/>
  <c r="V5" i="44" s="1"/>
  <c r="V9" i="44" s="1"/>
  <c r="X9" i="44" s="1"/>
  <c r="S20" i="2"/>
  <c r="V20" i="2" s="1"/>
  <c r="V24" i="2" s="1"/>
  <c r="X24" i="2" s="1"/>
  <c r="N20" i="2"/>
  <c r="S5" i="2" l="1"/>
  <c r="V5" i="2" s="1"/>
  <c r="V9" i="2" s="1"/>
  <c r="X9" i="2" s="1"/>
  <c r="N5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<sst xmlns="http://schemas.openxmlformats.org/spreadsheetml/2006/main" count="717" uniqueCount="94">
  <si>
    <t>Name</t>
  </si>
  <si>
    <t>Mass</t>
  </si>
  <si>
    <t>Juno</t>
  </si>
  <si>
    <t>Thrust</t>
  </si>
  <si>
    <t>Atlas</t>
  </si>
  <si>
    <t>Diff.</t>
  </si>
  <si>
    <t>Soyuz</t>
  </si>
  <si>
    <t>Saturn</t>
  </si>
  <si>
    <t>Ion Thruster</t>
  </si>
  <si>
    <t>Notes</t>
  </si>
  <si>
    <t>Earth</t>
  </si>
  <si>
    <t>Destination</t>
  </si>
  <si>
    <t>Suborbital</t>
  </si>
  <si>
    <t>Earth Orbit</t>
  </si>
  <si>
    <t>auto</t>
  </si>
  <si>
    <t>Maneuver</t>
  </si>
  <si>
    <t>Origin</t>
  </si>
  <si>
    <t>Rocket</t>
  </si>
  <si>
    <t>Qty.</t>
  </si>
  <si>
    <t>Total Mass</t>
  </si>
  <si>
    <t>to</t>
  </si>
  <si>
    <t>Years</t>
  </si>
  <si>
    <t>Total Thrust</t>
  </si>
  <si>
    <t>Lunar Orbit</t>
  </si>
  <si>
    <t>Maneuver Difficulty</t>
  </si>
  <si>
    <t>Inner P. Transfer</t>
  </si>
  <si>
    <t>Outer P. Transfer</t>
  </si>
  <si>
    <t>Mars Orbit</t>
  </si>
  <si>
    <t>Moon</t>
  </si>
  <si>
    <t>Mars Fly-by</t>
  </si>
  <si>
    <t>Lunar Fly-by</t>
  </si>
  <si>
    <t>Mercury Fly-by</t>
  </si>
  <si>
    <t>Venus Orbit</t>
  </si>
  <si>
    <t>Venus Fly-by</t>
  </si>
  <si>
    <t>Ceres</t>
  </si>
  <si>
    <t>Mars</t>
  </si>
  <si>
    <t>Phobos</t>
  </si>
  <si>
    <t>Mercury Orbit</t>
  </si>
  <si>
    <t>Mercury</t>
  </si>
  <si>
    <t>Venus</t>
  </si>
  <si>
    <t>#</t>
  </si>
  <si>
    <t>OK?</t>
  </si>
  <si>
    <t>Payload</t>
  </si>
  <si>
    <t>Net Years</t>
  </si>
  <si>
    <t>Net Diff.</t>
  </si>
  <si>
    <t>Speed Up</t>
  </si>
  <si>
    <t>By Greg Wong</t>
  </si>
  <si>
    <t>Totals</t>
  </si>
  <si>
    <t>Thrust Req'd.</t>
  </si>
  <si>
    <t>Rockets</t>
  </si>
  <si>
    <t>Maneuver Years</t>
  </si>
  <si>
    <t>Jupiter Fly-by</t>
  </si>
  <si>
    <t>Saturn Fly-by</t>
  </si>
  <si>
    <t>Uranus Fly-by</t>
  </si>
  <si>
    <t>Jupiter Orbit</t>
  </si>
  <si>
    <t>Callisto</t>
  </si>
  <si>
    <t>Europa</t>
  </si>
  <si>
    <t>Ganymede Orbit</t>
  </si>
  <si>
    <t>Io</t>
  </si>
  <si>
    <t>Ganymede</t>
  </si>
  <si>
    <t>`</t>
  </si>
  <si>
    <t>Saturn Orbit</t>
  </si>
  <si>
    <t>Titan Orbit</t>
  </si>
  <si>
    <t>Titan</t>
  </si>
  <si>
    <t>Enceladus</t>
  </si>
  <si>
    <t>Neptune Fly-by</t>
  </si>
  <si>
    <t>Leaving Earth
Outer Planets
Mission Planner</t>
  </si>
  <si>
    <t>Proton</t>
  </si>
  <si>
    <t>Venus Orbit (ab)</t>
  </si>
  <si>
    <t>Depart
Yr.</t>
  </si>
  <si>
    <t>Arrive
Yr.</t>
  </si>
  <si>
    <t>First Slingshot Window</t>
  </si>
  <si>
    <t>Outer P. Transfer,Jupiter Fly-by</t>
  </si>
  <si>
    <t>Mars Fly-by,Jupiter Fly-by</t>
  </si>
  <si>
    <t>Venus Fly-by,Jupiter Fly-by</t>
  </si>
  <si>
    <t>Jupiter Fly-by,Saturn Fly-by</t>
  </si>
  <si>
    <t>Outer P. Transfer,Saturn Fly-by</t>
  </si>
  <si>
    <t>Outer P. Transfer,Uranus Fly-by</t>
  </si>
  <si>
    <t>Saturn Fly-by,Uranus Fly-by</t>
  </si>
  <si>
    <t>Uranus Fly-by,Neptune Fly-by</t>
  </si>
  <si>
    <t>Initial</t>
  </si>
  <si>
    <t>Delta</t>
  </si>
  <si>
    <t>Window
OK?</t>
  </si>
  <si>
    <t>Opt.
Yrs.</t>
  </si>
  <si>
    <t>OptYrs</t>
  </si>
  <si>
    <t xml:space="preserve"> </t>
  </si>
  <si>
    <t>Y</t>
  </si>
  <si>
    <t>N</t>
  </si>
  <si>
    <t>Optional Maneuver Years</t>
  </si>
  <si>
    <t>Use
Opt.
Yrs.?</t>
  </si>
  <si>
    <t>Double number of years</t>
  </si>
  <si>
    <t>Working probe on Ceres</t>
  </si>
  <si>
    <t>Reveal Jupiter. Probe to Jupiter Fly-by.</t>
  </si>
  <si>
    <t>v3.2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</si>
</sst>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);\(0\)"/>
  </numFmts>
  <fonts count="1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2"/>
      <name val="Calibri"/>
      <family val="2"/>
      <scheme val="minor"/>
    </font>
    <font>
      <b/>
      <sz val="9"/>
      <color theme="2"/>
      <name val="Arial"/>
      <family val="2"/>
    </font>
    <font>
      <sz val="9"/>
      <color theme="2"/>
      <name val="Arial"/>
      <family val="2"/>
    </font>
    <font>
      <sz val="12"/>
      <color theme="2"/>
      <name val="Calibri"/>
      <family val="2"/>
      <scheme val="minor"/>
    </font>
    <font>
      <b/>
      <sz val="9"/>
      <color theme="0" tint="-0.14999847407452621"/>
      <name val="Arial"/>
      <family val="2"/>
    </font>
    <font>
      <sz val="9"/>
      <color theme="0" tint="-0.14999847407452621"/>
      <name val="Arial"/>
      <family val="2"/>
    </font>
    <font>
      <b/>
      <sz val="9"/>
      <color theme="0" tint="-0.249977111117893"/>
      <name val="Arial"/>
      <family val="2"/>
    </font>
    <font>
      <sz val="9"/>
      <color theme="0" tint="-0.249977111117893"/>
      <name val="Arial"/>
      <family val="2"/>
    </font>
    <font>
      <b/>
      <sz val="12"/>
      <color theme="2"/>
      <name val="Calibri"/>
      <family val="2"/>
      <scheme val="minor"/>
    </font>
    <font>
      <sz val="12"/>
      <color theme="0" tint="-0.1499984740745262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66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hair">
        <color auto="1"/>
      </top>
      <bottom style="thin">
        <color indexed="64"/>
      </bottom>
      <diagonal/>
    </border>
    <border>
      <left style="hair">
        <color auto="1"/>
      </left>
      <right/>
      <top/>
      <bottom style="thin">
        <color indexed="64"/>
      </bottom>
      <diagonal/>
    </border>
    <border>
      <left/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/>
      <diagonal/>
    </border>
    <border>
      <left/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medium">
        <color indexed="64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 style="thin">
        <color indexed="64"/>
      </bottom>
      <diagonal/>
    </border>
    <border>
      <left/>
      <right style="hair">
        <color auto="1"/>
      </right>
      <top style="medium">
        <color indexed="64"/>
      </top>
      <bottom/>
      <diagonal/>
    </border>
    <border>
      <left style="hair">
        <color auto="1"/>
      </left>
      <right style="hair">
        <color auto="1"/>
      </right>
      <top style="medium">
        <color indexed="64"/>
      </top>
      <bottom/>
      <diagonal/>
    </border>
    <border>
      <left style="hair">
        <color auto="1"/>
      </left>
      <right/>
      <top style="medium">
        <color indexed="64"/>
      </top>
      <bottom/>
      <diagonal/>
    </border>
    <border>
      <left/>
      <right style="hair">
        <color auto="1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hair">
        <color auto="1"/>
      </left>
      <right style="medium">
        <color indexed="64"/>
      </right>
      <top style="hair">
        <color auto="1"/>
      </top>
      <bottom/>
      <diagonal/>
    </border>
    <border>
      <left style="medium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thin">
        <color indexed="64"/>
      </bottom>
      <diagonal/>
    </border>
    <border>
      <left style="medium">
        <color indexed="64"/>
      </left>
      <right style="hair">
        <color auto="1"/>
      </right>
      <top style="thin">
        <color indexed="64"/>
      </top>
      <bottom/>
      <diagonal/>
    </border>
    <border>
      <left style="hair">
        <color auto="1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auto="1"/>
      </right>
      <top/>
      <bottom/>
      <diagonal/>
    </border>
    <border>
      <left style="hair">
        <color auto="1"/>
      </left>
      <right style="medium">
        <color indexed="64"/>
      </right>
      <top/>
      <bottom style="hair">
        <color indexed="64"/>
      </bottom>
      <diagonal/>
    </border>
    <border>
      <left style="hair">
        <color auto="1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medium">
        <color indexed="64"/>
      </right>
      <top/>
      <bottom style="thin">
        <color indexed="64"/>
      </bottom>
      <diagonal/>
    </border>
    <border>
      <left style="hair">
        <color auto="1"/>
      </left>
      <right style="medium">
        <color indexed="64"/>
      </right>
      <top/>
      <bottom/>
      <diagonal/>
    </border>
    <border>
      <left style="medium">
        <color indexed="64"/>
      </left>
      <right style="hair">
        <color auto="1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medium">
        <color indexed="64"/>
      </bottom>
      <diagonal/>
    </border>
    <border>
      <left/>
      <right style="hair">
        <color auto="1"/>
      </right>
      <top/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medium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/>
      <bottom style="medium">
        <color indexed="64"/>
      </bottom>
      <diagonal/>
    </border>
    <border>
      <left style="hair">
        <color auto="1"/>
      </left>
      <right style="medium">
        <color indexed="64"/>
      </right>
      <top/>
      <bottom style="medium">
        <color indexed="64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169">
    <xf numFmtId="0" fontId="0" fillId="0" borderId="0" xfId="0"/>
    <xf numFmtId="0" fontId="4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8" xfId="0" applyFont="1" applyBorder="1"/>
    <xf numFmtId="0" fontId="3" fillId="0" borderId="9" xfId="0" applyFont="1" applyBorder="1"/>
    <xf numFmtId="0" fontId="3" fillId="0" borderId="10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3" xfId="0" applyFont="1" applyBorder="1"/>
    <xf numFmtId="0" fontId="4" fillId="0" borderId="8" xfId="0" applyFont="1" applyBorder="1"/>
    <xf numFmtId="0" fontId="4" fillId="0" borderId="28" xfId="0" applyFont="1" applyBorder="1" applyAlignment="1">
      <alignment horizontal="center" wrapText="1"/>
    </xf>
    <xf numFmtId="0" fontId="4" fillId="0" borderId="16" xfId="0" applyFont="1" applyBorder="1" applyAlignment="1">
      <alignment horizontal="center" wrapText="1"/>
    </xf>
    <xf numFmtId="0" fontId="4" fillId="0" borderId="5" xfId="0" applyFont="1" applyBorder="1"/>
    <xf numFmtId="0" fontId="3" fillId="0" borderId="7" xfId="0" applyFont="1" applyBorder="1" applyAlignment="1">
      <alignment horizontal="center"/>
    </xf>
    <xf numFmtId="0" fontId="3" fillId="2" borderId="7" xfId="0" applyFont="1" applyFill="1" applyBorder="1" applyProtection="1">
      <protection locked="0"/>
    </xf>
    <xf numFmtId="0" fontId="3" fillId="2" borderId="7" xfId="0" applyFont="1" applyFill="1" applyBorder="1" applyAlignment="1" applyProtection="1">
      <alignment horizontal="center"/>
      <protection locked="0"/>
    </xf>
    <xf numFmtId="0" fontId="4" fillId="0" borderId="16" xfId="0" applyFont="1" applyBorder="1" applyAlignment="1">
      <alignment horizontal="right"/>
    </xf>
    <xf numFmtId="0" fontId="3" fillId="0" borderId="16" xfId="0" applyFont="1" applyBorder="1" applyAlignment="1">
      <alignment horizontal="center"/>
    </xf>
    <xf numFmtId="0" fontId="4" fillId="0" borderId="22" xfId="0" applyFont="1" applyBorder="1" applyAlignment="1">
      <alignment horizontal="right"/>
    </xf>
    <xf numFmtId="0" fontId="3" fillId="0" borderId="23" xfId="0" applyFont="1" applyBorder="1" applyAlignment="1">
      <alignment horizontal="center"/>
    </xf>
    <xf numFmtId="0" fontId="3" fillId="0" borderId="31" xfId="0" applyFont="1" applyBorder="1" applyAlignment="1">
      <alignment horizontal="center"/>
    </xf>
    <xf numFmtId="0" fontId="3" fillId="2" borderId="31" xfId="0" applyFont="1" applyFill="1" applyBorder="1" applyProtection="1">
      <protection locked="0"/>
    </xf>
    <xf numFmtId="0" fontId="3" fillId="2" borderId="31" xfId="0" applyFont="1" applyFill="1" applyBorder="1" applyAlignment="1" applyProtection="1">
      <alignment horizontal="center"/>
      <protection locked="0"/>
    </xf>
    <xf numFmtId="0" fontId="4" fillId="0" borderId="32" xfId="0" applyFont="1" applyBorder="1"/>
    <xf numFmtId="0" fontId="3" fillId="0" borderId="32" xfId="0" applyFont="1" applyBorder="1" applyAlignment="1">
      <alignment horizontal="center"/>
    </xf>
    <xf numFmtId="0" fontId="3" fillId="0" borderId="32" xfId="0" applyFont="1" applyBorder="1"/>
    <xf numFmtId="0" fontId="3" fillId="0" borderId="11" xfId="0" applyFont="1" applyBorder="1" applyAlignment="1">
      <alignment horizontal="center"/>
    </xf>
    <xf numFmtId="0" fontId="3" fillId="0" borderId="11" xfId="0" applyFont="1" applyBorder="1"/>
    <xf numFmtId="0" fontId="3" fillId="0" borderId="6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7" xfId="0" applyFont="1" applyBorder="1"/>
    <xf numFmtId="0" fontId="5" fillId="0" borderId="34" xfId="0" applyFont="1" applyBorder="1" applyAlignment="1">
      <alignment horizontal="center"/>
    </xf>
    <xf numFmtId="0" fontId="5" fillId="0" borderId="34" xfId="0" applyFont="1" applyBorder="1"/>
    <xf numFmtId="0" fontId="3" fillId="0" borderId="35" xfId="0" applyFont="1" applyBorder="1" applyAlignment="1">
      <alignment horizontal="center"/>
    </xf>
    <xf numFmtId="0" fontId="3" fillId="0" borderId="36" xfId="0" applyFont="1" applyBorder="1" applyAlignment="1">
      <alignment horizontal="center"/>
    </xf>
    <xf numFmtId="0" fontId="3" fillId="0" borderId="36" xfId="0" applyFont="1" applyBorder="1"/>
    <xf numFmtId="0" fontId="3" fillId="0" borderId="37" xfId="0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3" fillId="0" borderId="39" xfId="0" applyFont="1" applyBorder="1" applyAlignment="1">
      <alignment horizontal="center"/>
    </xf>
    <xf numFmtId="0" fontId="3" fillId="0" borderId="40" xfId="0" applyFont="1" applyBorder="1"/>
    <xf numFmtId="0" fontId="3" fillId="0" borderId="42" xfId="0" applyFont="1" applyBorder="1"/>
    <xf numFmtId="0" fontId="4" fillId="0" borderId="44" xfId="0" applyFont="1" applyBorder="1" applyAlignment="1">
      <alignment horizontal="center"/>
    </xf>
    <xf numFmtId="0" fontId="3" fillId="2" borderId="46" xfId="0" applyFont="1" applyFill="1" applyBorder="1" applyAlignment="1" applyProtection="1">
      <alignment vertical="top" wrapText="1"/>
      <protection locked="0"/>
    </xf>
    <xf numFmtId="0" fontId="3" fillId="2" borderId="48" xfId="0" applyFont="1" applyFill="1" applyBorder="1" applyAlignment="1" applyProtection="1">
      <alignment vertical="top" wrapText="1"/>
      <protection locked="0"/>
    </xf>
    <xf numFmtId="0" fontId="3" fillId="2" borderId="49" xfId="0" applyFont="1" applyFill="1" applyBorder="1" applyAlignment="1" applyProtection="1">
      <alignment vertical="top" wrapText="1"/>
      <protection locked="0"/>
    </xf>
    <xf numFmtId="0" fontId="3" fillId="2" borderId="51" xfId="0" applyFont="1" applyFill="1" applyBorder="1" applyAlignment="1" applyProtection="1">
      <alignment wrapText="1"/>
      <protection locked="0"/>
    </xf>
    <xf numFmtId="0" fontId="3" fillId="2" borderId="52" xfId="0" applyFont="1" applyFill="1" applyBorder="1" applyAlignment="1" applyProtection="1">
      <alignment wrapText="1"/>
      <protection locked="0"/>
    </xf>
    <xf numFmtId="0" fontId="4" fillId="0" borderId="54" xfId="0" applyFont="1" applyBorder="1" applyAlignment="1">
      <alignment horizontal="right"/>
    </xf>
    <xf numFmtId="0" fontId="3" fillId="0" borderId="54" xfId="0" applyFont="1" applyBorder="1" applyAlignment="1">
      <alignment horizontal="center"/>
    </xf>
    <xf numFmtId="0" fontId="4" fillId="0" borderId="60" xfId="0" applyFont="1" applyBorder="1" applyAlignment="1">
      <alignment horizontal="right"/>
    </xf>
    <xf numFmtId="0" fontId="3" fillId="0" borderId="56" xfId="0" applyFont="1" applyBorder="1" applyAlignment="1">
      <alignment horizontal="center"/>
    </xf>
    <xf numFmtId="0" fontId="3" fillId="2" borderId="61" xfId="0" applyFont="1" applyFill="1" applyBorder="1" applyAlignment="1" applyProtection="1">
      <alignment wrapText="1"/>
      <protection locked="0"/>
    </xf>
    <xf numFmtId="0" fontId="5" fillId="0" borderId="33" xfId="0" applyFont="1" applyBorder="1" applyAlignment="1">
      <alignment wrapText="1"/>
    </xf>
    <xf numFmtId="0" fontId="4" fillId="5" borderId="43" xfId="0" applyFont="1" applyFill="1" applyBorder="1" applyAlignment="1">
      <alignment horizontal="center"/>
    </xf>
    <xf numFmtId="0" fontId="4" fillId="5" borderId="19" xfId="0" applyFont="1" applyFill="1" applyBorder="1" applyAlignment="1">
      <alignment horizontal="center"/>
    </xf>
    <xf numFmtId="0" fontId="4" fillId="5" borderId="18" xfId="0" applyFont="1" applyFill="1" applyBorder="1" applyAlignment="1">
      <alignment horizontal="center"/>
    </xf>
    <xf numFmtId="0" fontId="4" fillId="5" borderId="17" xfId="0" applyFont="1" applyFill="1" applyBorder="1" applyAlignment="1">
      <alignment horizontal="center" wrapText="1"/>
    </xf>
    <xf numFmtId="0" fontId="4" fillId="5" borderId="18" xfId="0" applyFont="1" applyFill="1" applyBorder="1" applyAlignment="1">
      <alignment horizontal="center" wrapText="1"/>
    </xf>
    <xf numFmtId="0" fontId="4" fillId="5" borderId="26" xfId="0" applyFont="1" applyFill="1" applyBorder="1" applyAlignment="1">
      <alignment horizontal="center" wrapText="1"/>
    </xf>
    <xf numFmtId="0" fontId="4" fillId="5" borderId="27" xfId="0" applyFont="1" applyFill="1" applyBorder="1" applyAlignment="1">
      <alignment horizontal="center" wrapText="1"/>
    </xf>
    <xf numFmtId="0" fontId="4" fillId="5" borderId="19" xfId="0" applyFont="1" applyFill="1" applyBorder="1" applyAlignment="1">
      <alignment horizontal="center" wrapText="1"/>
    </xf>
    <xf numFmtId="0" fontId="7" fillId="0" borderId="1" xfId="0" applyFont="1" applyBorder="1"/>
    <xf numFmtId="0" fontId="7" fillId="0" borderId="1" xfId="0" applyFont="1" applyBorder="1" applyAlignment="1">
      <alignment horizontal="center"/>
    </xf>
    <xf numFmtId="0" fontId="8" fillId="0" borderId="1" xfId="0" applyFont="1" applyBorder="1"/>
    <xf numFmtId="0" fontId="7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/>
    </xf>
    <xf numFmtId="0" fontId="4" fillId="5" borderId="20" xfId="0" applyFont="1" applyFill="1" applyBorder="1" applyAlignment="1">
      <alignment horizontal="center"/>
    </xf>
    <xf numFmtId="0" fontId="4" fillId="3" borderId="63" xfId="0" applyFont="1" applyFill="1" applyBorder="1" applyAlignment="1">
      <alignment horizontal="center"/>
    </xf>
    <xf numFmtId="0" fontId="4" fillId="3" borderId="64" xfId="0" applyFont="1" applyFill="1" applyBorder="1" applyAlignment="1">
      <alignment horizontal="center"/>
    </xf>
    <xf numFmtId="0" fontId="4" fillId="5" borderId="65" xfId="0" applyFont="1" applyFill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3" fillId="0" borderId="1" xfId="0" applyFont="1" applyBorder="1" applyAlignment="1">
      <alignment horizontal="left"/>
    </xf>
    <xf numFmtId="0" fontId="9" fillId="0" borderId="9" xfId="0" applyFont="1" applyBorder="1" applyAlignment="1">
      <alignment horizontal="center"/>
    </xf>
    <xf numFmtId="0" fontId="12" fillId="0" borderId="1" xfId="0" applyFont="1" applyBorder="1" applyAlignment="1">
      <alignment wrapText="1"/>
    </xf>
    <xf numFmtId="0" fontId="12" fillId="0" borderId="1" xfId="0" applyFont="1" applyBorder="1"/>
    <xf numFmtId="0" fontId="12" fillId="0" borderId="1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13" fillId="0" borderId="1" xfId="0" applyFont="1" applyBorder="1"/>
    <xf numFmtId="0" fontId="13" fillId="0" borderId="1" xfId="0" applyFont="1" applyBorder="1" applyAlignment="1">
      <alignment horizontal="left"/>
    </xf>
    <xf numFmtId="0" fontId="13" fillId="0" borderId="1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5" fillId="0" borderId="37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5" fillId="0" borderId="37" xfId="0" applyFont="1" applyBorder="1"/>
    <xf numFmtId="0" fontId="11" fillId="0" borderId="1" xfId="0" applyFont="1" applyBorder="1"/>
    <xf numFmtId="0" fontId="14" fillId="0" borderId="9" xfId="0" applyFont="1" applyBorder="1" applyAlignment="1">
      <alignment horizontal="center"/>
    </xf>
    <xf numFmtId="0" fontId="10" fillId="0" borderId="1" xfId="0" applyFont="1" applyBorder="1"/>
    <xf numFmtId="164" fontId="8" fillId="0" borderId="1" xfId="0" applyNumberFormat="1" applyFont="1" applyBorder="1" applyAlignment="1">
      <alignment horizontal="center"/>
    </xf>
    <xf numFmtId="164" fontId="8" fillId="0" borderId="1" xfId="0" applyNumberFormat="1" applyFont="1" applyBorder="1"/>
    <xf numFmtId="164" fontId="3" fillId="0" borderId="1" xfId="0" applyNumberFormat="1" applyFont="1" applyBorder="1"/>
    <xf numFmtId="164" fontId="7" fillId="0" borderId="1" xfId="0" applyNumberFormat="1" applyFont="1" applyBorder="1" applyAlignment="1">
      <alignment horizontal="center"/>
    </xf>
    <xf numFmtId="164" fontId="8" fillId="0" borderId="9" xfId="0" applyNumberFormat="1" applyFont="1" applyBorder="1" applyAlignment="1">
      <alignment horizontal="center"/>
    </xf>
    <xf numFmtId="0" fontId="10" fillId="0" borderId="1" xfId="0" applyFont="1" applyBorder="1" applyAlignment="1">
      <alignment horizontal="left"/>
    </xf>
    <xf numFmtId="164" fontId="11" fillId="0" borderId="1" xfId="0" applyNumberFormat="1" applyFont="1" applyBorder="1" applyAlignment="1">
      <alignment horizontal="center"/>
    </xf>
    <xf numFmtId="164" fontId="11" fillId="0" borderId="1" xfId="0" applyNumberFormat="1" applyFont="1" applyBorder="1"/>
    <xf numFmtId="0" fontId="3" fillId="0" borderId="25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3" fillId="2" borderId="6" xfId="0" applyFont="1" applyFill="1" applyBorder="1" applyAlignment="1" applyProtection="1">
      <alignment horizontal="center" vertical="center"/>
      <protection locked="0"/>
    </xf>
    <xf numFmtId="0" fontId="3" fillId="2" borderId="54" xfId="0" applyFont="1" applyFill="1" applyBorder="1" applyAlignment="1" applyProtection="1">
      <alignment horizontal="center" vertical="center"/>
      <protection locked="0"/>
    </xf>
    <xf numFmtId="0" fontId="3" fillId="4" borderId="12" xfId="0" applyFont="1" applyFill="1" applyBorder="1" applyAlignment="1">
      <alignment horizontal="center"/>
    </xf>
    <xf numFmtId="0" fontId="6" fillId="4" borderId="11" xfId="0" applyFont="1" applyFill="1" applyBorder="1" applyAlignment="1">
      <alignment horizontal="center"/>
    </xf>
    <xf numFmtId="0" fontId="6" fillId="4" borderId="4" xfId="0" applyFont="1" applyFill="1" applyBorder="1" applyAlignment="1">
      <alignment horizontal="center"/>
    </xf>
    <xf numFmtId="0" fontId="6" fillId="4" borderId="5" xfId="0" applyFont="1" applyFill="1" applyBorder="1" applyAlignment="1">
      <alignment horizontal="center"/>
    </xf>
    <xf numFmtId="0" fontId="4" fillId="0" borderId="2" xfId="0" applyFont="1" applyBorder="1" applyAlignment="1">
      <alignment horizontal="right" vertical="center" wrapText="1"/>
    </xf>
    <xf numFmtId="0" fontId="6" fillId="0" borderId="4" xfId="0" applyFont="1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4" fillId="4" borderId="57" xfId="0" applyFont="1" applyFill="1" applyBorder="1" applyAlignment="1">
      <alignment horizontal="left"/>
    </xf>
    <xf numFmtId="0" fontId="3" fillId="0" borderId="58" xfId="0" applyFont="1" applyBorder="1"/>
    <xf numFmtId="0" fontId="3" fillId="0" borderId="59" xfId="0" applyFont="1" applyBorder="1"/>
    <xf numFmtId="0" fontId="3" fillId="2" borderId="16" xfId="0" applyFont="1" applyFill="1" applyBorder="1" applyAlignment="1" applyProtection="1">
      <alignment horizontal="center" vertical="center"/>
      <protection locked="0"/>
    </xf>
    <xf numFmtId="0" fontId="3" fillId="2" borderId="24" xfId="0" applyFont="1" applyFill="1" applyBorder="1" applyAlignment="1" applyProtection="1">
      <alignment horizontal="center" vertical="center"/>
      <protection locked="0"/>
    </xf>
    <xf numFmtId="0" fontId="3" fillId="2" borderId="55" xfId="0" applyFont="1" applyFill="1" applyBorder="1" applyAlignment="1" applyProtection="1">
      <alignment horizontal="center" vertical="center"/>
      <protection locked="0"/>
    </xf>
    <xf numFmtId="0" fontId="3" fillId="0" borderId="11" xfId="0" applyFont="1" applyBorder="1" applyAlignment="1">
      <alignment horizontal="center" vertical="center"/>
    </xf>
    <xf numFmtId="0" fontId="3" fillId="0" borderId="56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54" xfId="0" applyFont="1" applyBorder="1" applyAlignment="1">
      <alignment horizontal="center" vertical="center"/>
    </xf>
    <xf numFmtId="0" fontId="3" fillId="2" borderId="25" xfId="0" applyFont="1" applyFill="1" applyBorder="1" applyAlignment="1" applyProtection="1">
      <alignment horizontal="center" vertical="center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54" xfId="0" applyFill="1" applyBorder="1" applyAlignment="1" applyProtection="1">
      <alignment horizontal="center" vertical="center"/>
      <protection locked="0"/>
    </xf>
    <xf numFmtId="0" fontId="3" fillId="2" borderId="45" xfId="0" applyFont="1" applyFill="1" applyBorder="1" applyAlignment="1" applyProtection="1">
      <alignment vertical="center"/>
      <protection locked="0"/>
    </xf>
    <xf numFmtId="0" fontId="3" fillId="0" borderId="47" xfId="0" applyFont="1" applyBorder="1" applyAlignment="1" applyProtection="1">
      <alignment vertical="center"/>
      <protection locked="0"/>
    </xf>
    <xf numFmtId="0" fontId="3" fillId="0" borderId="53" xfId="0" applyFont="1" applyBorder="1" applyAlignment="1" applyProtection="1">
      <alignment vertical="center"/>
      <protection locked="0"/>
    </xf>
    <xf numFmtId="0" fontId="3" fillId="2" borderId="25" xfId="0" applyFont="1" applyFill="1" applyBorder="1" applyAlignment="1" applyProtection="1">
      <alignment vertical="center"/>
      <protection locked="0"/>
    </xf>
    <xf numFmtId="0" fontId="3" fillId="2" borderId="6" xfId="0" applyFont="1" applyFill="1" applyBorder="1" applyAlignment="1" applyProtection="1">
      <alignment vertical="center"/>
      <protection locked="0"/>
    </xf>
    <xf numFmtId="0" fontId="3" fillId="2" borderId="54" xfId="0" applyFont="1" applyFill="1" applyBorder="1" applyAlignment="1" applyProtection="1">
      <alignment vertical="center"/>
      <protection locked="0"/>
    </xf>
    <xf numFmtId="164" fontId="3" fillId="0" borderId="25" xfId="0" applyNumberFormat="1" applyFont="1" applyBorder="1" applyAlignment="1" applyProtection="1">
      <alignment horizontal="center" vertical="center"/>
      <protection locked="0"/>
    </xf>
    <xf numFmtId="164" fontId="0" fillId="0" borderId="6" xfId="0" applyNumberFormat="1" applyBorder="1" applyAlignment="1">
      <alignment horizontal="center" vertical="center"/>
    </xf>
    <xf numFmtId="164" fontId="0" fillId="0" borderId="54" xfId="0" applyNumberFormat="1" applyBorder="1" applyAlignment="1">
      <alignment horizontal="center" vertical="center"/>
    </xf>
    <xf numFmtId="164" fontId="3" fillId="0" borderId="25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164" fontId="3" fillId="0" borderId="54" xfId="0" applyNumberFormat="1" applyFont="1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4" fillId="4" borderId="17" xfId="0" applyFont="1" applyFill="1" applyBorder="1" applyAlignment="1">
      <alignment horizontal="left"/>
    </xf>
    <xf numFmtId="0" fontId="3" fillId="0" borderId="21" xfId="0" applyFont="1" applyBorder="1"/>
    <xf numFmtId="0" fontId="3" fillId="0" borderId="18" xfId="0" applyFont="1" applyBorder="1"/>
    <xf numFmtId="0" fontId="3" fillId="0" borderId="23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0" fillId="2" borderId="16" xfId="0" applyFill="1" applyBorder="1" applyAlignment="1" applyProtection="1">
      <alignment horizontal="center" vertical="center"/>
      <protection locked="0"/>
    </xf>
    <xf numFmtId="0" fontId="3" fillId="0" borderId="50" xfId="0" applyFont="1" applyBorder="1" applyAlignment="1" applyProtection="1">
      <alignment vertical="center"/>
      <protection locked="0"/>
    </xf>
    <xf numFmtId="0" fontId="3" fillId="2" borderId="16" xfId="0" applyFont="1" applyFill="1" applyBorder="1" applyAlignment="1" applyProtection="1">
      <alignment vertical="center"/>
      <protection locked="0"/>
    </xf>
    <xf numFmtId="164" fontId="0" fillId="0" borderId="16" xfId="0" applyNumberFormat="1" applyBorder="1" applyAlignment="1">
      <alignment horizontal="center" vertical="center"/>
    </xf>
    <xf numFmtId="164" fontId="3" fillId="0" borderId="16" xfId="0" applyNumberFormat="1" applyFont="1" applyBorder="1" applyAlignment="1">
      <alignment horizontal="center" vertical="center"/>
    </xf>
    <xf numFmtId="0" fontId="3" fillId="4" borderId="29" xfId="0" applyFont="1" applyFill="1" applyBorder="1" applyAlignment="1">
      <alignment horizontal="center"/>
    </xf>
    <xf numFmtId="0" fontId="6" fillId="4" borderId="30" xfId="0" applyFont="1" applyFill="1" applyBorder="1" applyAlignment="1">
      <alignment horizontal="center"/>
    </xf>
    <xf numFmtId="0" fontId="3" fillId="0" borderId="30" xfId="0" applyFont="1" applyBorder="1" applyAlignment="1">
      <alignment horizontal="center" vertical="center"/>
    </xf>
    <xf numFmtId="0" fontId="7" fillId="0" borderId="8" xfId="0" applyFont="1" applyBorder="1" applyAlignment="1">
      <alignment horizontal="center"/>
    </xf>
    <xf numFmtId="0" fontId="8" fillId="0" borderId="62" xfId="0" applyFont="1" applyBorder="1" applyAlignment="1">
      <alignment horizontal="center"/>
    </xf>
    <xf numFmtId="0" fontId="9" fillId="0" borderId="62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5" fillId="0" borderId="62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7" fillId="0" borderId="32" xfId="0" applyFont="1" applyBorder="1" applyAlignment="1">
      <alignment horizontal="center" vertical="center" textRotation="90"/>
    </xf>
    <xf numFmtId="0" fontId="9" fillId="0" borderId="6" xfId="0" applyFont="1" applyBorder="1" applyAlignment="1">
      <alignment vertical="center" textRotation="90"/>
    </xf>
    <xf numFmtId="0" fontId="9" fillId="0" borderId="6" xfId="0" applyFont="1" applyBorder="1"/>
    <xf numFmtId="0" fontId="9" fillId="0" borderId="7" xfId="0" applyFont="1" applyBorder="1"/>
    <xf numFmtId="0" fontId="4" fillId="5" borderId="41" xfId="0" applyFont="1" applyFill="1" applyBorder="1" applyAlignment="1">
      <alignment horizontal="center"/>
    </xf>
    <xf numFmtId="0" fontId="4" fillId="5" borderId="20" xfId="0" applyFont="1" applyFill="1" applyBorder="1" applyAlignment="1">
      <alignment horizontal="center"/>
    </xf>
    <xf numFmtId="0" fontId="4" fillId="5" borderId="13" xfId="0" applyFont="1" applyFill="1" applyBorder="1" applyAlignment="1">
      <alignment horizontal="center"/>
    </xf>
    <xf numFmtId="0" fontId="3" fillId="5" borderId="14" xfId="0" applyFont="1" applyFill="1" applyBorder="1"/>
    <xf numFmtId="0" fontId="3" fillId="5" borderId="15" xfId="0" applyFont="1" applyFill="1" applyBorder="1"/>
    <xf numFmtId="0" fontId="0" fillId="0" borderId="6" xfId="0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0" fillId="0" borderId="54" xfId="0" applyBorder="1" applyAlignment="1" applyProtection="1">
      <alignment horizontal="center" vertical="center"/>
      <protection locked="0"/>
    </xf>
  </cellXfs>
  <cellStyles count="3">
    <cellStyle name="Followed Hyperlink" xfId="2" builtinId="9" hidden="1"/>
    <cellStyle name="Hyperlink" xfId="1" builtinId="8" hidden="1"/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2C09A2-0E04-264B-B5F0-7704DC645528}">
  <dimension ref="A1:FL55"/>
  <sheetViews>
    <sheetView tabSelected="1" topLeftCell="A2" zoomScale="125" zoomScaleNormal="125" workbookViewId="0">
      <selection activeCell="B5" sqref="B5:B9"/>
    </sheetView>
  </sheetViews>
  <sheetFormatPr baseColWidth="10" defaultRowHeight="12" x14ac:dyDescent="0.15"/>
  <cols>
    <col min="1" max="1" width="2.83203125" style="3" customWidth="1"/>
    <col min="2" max="2" width="14.83203125" style="3" customWidth="1"/>
    <col min="3" max="3" width="4.6640625" style="2" bestFit="1" customWidth="1"/>
    <col min="4" max="4" width="14.83203125" style="3" customWidth="1"/>
    <col min="5" max="5" width="4.83203125" style="3" customWidth="1"/>
    <col min="6" max="6" width="4.83203125" style="2" customWidth="1"/>
    <col min="7" max="7" width="7.33203125" style="2" bestFit="1" customWidth="1"/>
    <col min="8" max="8" width="7.83203125" style="2" customWidth="1"/>
    <col min="9" max="9" width="6.83203125" style="2" customWidth="1"/>
    <col min="10" max="10" width="7.33203125" style="2" bestFit="1" customWidth="1"/>
    <col min="11" max="11" width="4.1640625" style="2" customWidth="1"/>
    <col min="12" max="12" width="5.83203125" style="2" customWidth="1"/>
    <col min="13" max="13" width="6.33203125" style="2" customWidth="1"/>
    <col min="14" max="14" width="5.83203125" style="2" customWidth="1"/>
    <col min="15" max="15" width="6.83203125" style="2" bestFit="1" customWidth="1"/>
    <col min="16" max="16" width="2.1640625" style="2" bestFit="1" customWidth="1"/>
    <col min="17" max="17" width="9.83203125" style="3" customWidth="1"/>
    <col min="18" max="18" width="4.83203125" style="2" bestFit="1" customWidth="1"/>
    <col min="19" max="19" width="5.6640625" style="2" bestFit="1" customWidth="1"/>
    <col min="20" max="20" width="5.5" style="2" bestFit="1" customWidth="1"/>
    <col min="21" max="21" width="4.83203125" style="2" bestFit="1" customWidth="1"/>
    <col min="22" max="22" width="5.83203125" style="2" bestFit="1" customWidth="1"/>
    <col min="23" max="23" width="5.6640625" style="2" bestFit="1" customWidth="1"/>
    <col min="24" max="24" width="3.83203125" style="2" customWidth="1"/>
    <col min="25" max="25" width="30.83203125" style="3" customWidth="1"/>
    <col min="26" max="26" width="10.83203125" style="3"/>
    <col min="27" max="27" width="6.1640625" style="2" bestFit="1" customWidth="1"/>
    <col min="28" max="30" width="10.83203125" style="3"/>
    <col min="31" max="31" width="2.6640625" style="3" customWidth="1"/>
    <col min="32" max="32" width="13.6640625" style="3" bestFit="1" customWidth="1"/>
    <col min="33" max="33" width="5" style="3" bestFit="1" customWidth="1"/>
    <col min="34" max="34" width="8.5" style="3" bestFit="1" customWidth="1"/>
    <col min="35" max="35" width="9.1640625" style="3" bestFit="1" customWidth="1"/>
    <col min="36" max="36" width="12.33203125" style="3" bestFit="1" customWidth="1"/>
    <col min="37" max="37" width="9.33203125" style="3" bestFit="1" customWidth="1"/>
    <col min="38" max="38" width="10" style="3" bestFit="1" customWidth="1"/>
    <col min="39" max="39" width="5" style="3" bestFit="1" customWidth="1"/>
    <col min="40" max="40" width="13.33203125" style="3" bestFit="1" customWidth="1"/>
    <col min="41" max="41" width="13.6640625" style="3" bestFit="1" customWidth="1"/>
    <col min="42" max="42" width="8.83203125" style="3" bestFit="1" customWidth="1"/>
    <col min="43" max="43" width="12" style="3" bestFit="1" customWidth="1"/>
    <col min="44" max="44" width="9.5" style="3" bestFit="1" customWidth="1"/>
    <col min="45" max="45" width="4.6640625" style="3" bestFit="1" customWidth="1"/>
    <col min="46" max="46" width="6.5" style="3" bestFit="1" customWidth="1"/>
    <col min="47" max="47" width="11.83203125" style="3" bestFit="1" customWidth="1"/>
    <col min="48" max="48" width="11.1640625" style="3" bestFit="1" customWidth="1"/>
    <col min="49" max="49" width="7" style="3" bestFit="1" customWidth="1"/>
    <col min="50" max="50" width="9.6640625" style="3" bestFit="1" customWidth="1"/>
    <col min="51" max="51" width="12.83203125" style="3" bestFit="1" customWidth="1"/>
    <col min="52" max="52" width="10.33203125" style="3" bestFit="1" customWidth="1"/>
    <col min="53" max="53" width="5.5" style="3" bestFit="1" customWidth="1"/>
    <col min="54" max="54" width="5.33203125" style="3" bestFit="1" customWidth="1"/>
    <col min="55" max="55" width="11" style="3" bestFit="1" customWidth="1"/>
    <col min="56" max="56" width="10.33203125" style="3" bestFit="1" customWidth="1"/>
    <col min="57" max="57" width="13.5" style="3" bestFit="1" customWidth="1"/>
    <col min="58" max="58" width="6.6640625" style="3" bestFit="1" customWidth="1"/>
    <col min="59" max="59" width="6.1640625" style="3" bestFit="1" customWidth="1"/>
    <col min="60" max="60" width="12.83203125" style="3" bestFit="1" customWidth="1"/>
    <col min="61" max="61" width="8.6640625" style="3" bestFit="1" customWidth="1"/>
    <col min="62" max="62" width="5.33203125" style="3" customWidth="1"/>
    <col min="63" max="63" width="10.6640625" style="3" bestFit="1" customWidth="1"/>
    <col min="64" max="64" width="10.6640625" style="3" customWidth="1"/>
    <col min="65" max="65" width="13.1640625" style="3" bestFit="1" customWidth="1"/>
    <col min="66" max="66" width="8.83203125" style="3" bestFit="1" customWidth="1"/>
    <col min="67" max="67" width="12" style="3" bestFit="1" customWidth="1"/>
    <col min="68" max="68" width="4.6640625" style="3" bestFit="1" customWidth="1"/>
    <col min="69" max="69" width="8.5" style="3" bestFit="1" customWidth="1"/>
    <col min="70" max="70" width="11" style="3" bestFit="1" customWidth="1"/>
    <col min="71" max="71" width="11.83203125" style="3" bestFit="1" customWidth="1"/>
    <col min="72" max="72" width="11.83203125" style="92" customWidth="1"/>
    <col min="73" max="73" width="13.6640625" style="87" bestFit="1" customWidth="1"/>
    <col min="74" max="74" width="5" style="87" bestFit="1" customWidth="1"/>
    <col min="75" max="75" width="8.5" style="87" bestFit="1" customWidth="1"/>
    <col min="76" max="76" width="9.1640625" style="87" bestFit="1" customWidth="1"/>
    <col min="77" max="77" width="12.33203125" style="87" bestFit="1" customWidth="1"/>
    <col min="78" max="78" width="9.33203125" style="87" bestFit="1" customWidth="1"/>
    <col min="79" max="79" width="10" style="87" bestFit="1" customWidth="1"/>
    <col min="80" max="80" width="5" style="87" bestFit="1" customWidth="1"/>
    <col min="81" max="81" width="13.33203125" style="87" bestFit="1" customWidth="1"/>
    <col min="82" max="82" width="13.6640625" style="87" bestFit="1" customWidth="1"/>
    <col min="83" max="83" width="8.83203125" style="87" bestFit="1" customWidth="1"/>
    <col min="84" max="84" width="12" style="87" bestFit="1" customWidth="1"/>
    <col min="85" max="85" width="9.5" style="87" bestFit="1" customWidth="1"/>
    <col min="86" max="86" width="4.6640625" style="87" bestFit="1" customWidth="1"/>
    <col min="87" max="87" width="6.5" style="87" bestFit="1" customWidth="1"/>
    <col min="88" max="88" width="11.83203125" style="87" bestFit="1" customWidth="1"/>
    <col min="89" max="89" width="11.1640625" style="87" bestFit="1" customWidth="1"/>
    <col min="90" max="90" width="7" style="87" bestFit="1" customWidth="1"/>
    <col min="91" max="91" width="9.6640625" style="87" bestFit="1" customWidth="1"/>
    <col min="92" max="92" width="12.83203125" style="87" bestFit="1" customWidth="1"/>
    <col min="93" max="93" width="10.33203125" style="87" bestFit="1" customWidth="1"/>
    <col min="94" max="94" width="5.5" style="87" bestFit="1" customWidth="1"/>
    <col min="95" max="95" width="5.33203125" style="87" bestFit="1" customWidth="1"/>
    <col min="96" max="96" width="11" style="87" bestFit="1" customWidth="1"/>
    <col min="97" max="97" width="10.33203125" style="87" bestFit="1" customWidth="1"/>
    <col min="98" max="98" width="13.5" style="87" bestFit="1" customWidth="1"/>
    <col min="99" max="99" width="6.6640625" style="87" bestFit="1" customWidth="1"/>
    <col min="100" max="100" width="6.1640625" style="87" bestFit="1" customWidth="1"/>
    <col min="101" max="101" width="12.83203125" style="87" bestFit="1" customWidth="1"/>
    <col min="102" max="102" width="8.6640625" style="87" bestFit="1" customWidth="1"/>
    <col min="103" max="103" width="5.33203125" style="87" customWidth="1"/>
    <col min="104" max="104" width="10.6640625" style="87" bestFit="1" customWidth="1"/>
    <col min="105" max="105" width="10" style="87" bestFit="1" customWidth="1"/>
    <col min="106" max="106" width="13.1640625" style="87" bestFit="1" customWidth="1"/>
    <col min="107" max="107" width="8.83203125" style="87" bestFit="1" customWidth="1"/>
    <col min="108" max="108" width="12" style="87" bestFit="1" customWidth="1"/>
    <col min="109" max="109" width="4.6640625" style="87" bestFit="1" customWidth="1"/>
    <col min="110" max="110" width="8.5" style="87" bestFit="1" customWidth="1"/>
    <col min="111" max="111" width="11" style="87" bestFit="1" customWidth="1"/>
    <col min="112" max="112" width="11.83203125" style="87" bestFit="1" customWidth="1"/>
    <col min="113" max="113" width="11.83203125" style="1" customWidth="1"/>
    <col min="114" max="137" width="11.83203125" style="3" customWidth="1"/>
    <col min="138" max="138" width="13.5" style="3" bestFit="1" customWidth="1"/>
    <col min="139" max="152" width="11.83203125" style="3" customWidth="1"/>
    <col min="153" max="153" width="10.83203125" style="3"/>
    <col min="154" max="154" width="10.83203125" style="2"/>
    <col min="155" max="155" width="23.83203125" style="2" customWidth="1"/>
    <col min="156" max="157" width="5.83203125" style="2" customWidth="1"/>
    <col min="158" max="158" width="23.83203125" style="73" customWidth="1"/>
    <col min="159" max="160" width="5.83203125" style="2" customWidth="1"/>
    <col min="161" max="161" width="24" style="3" bestFit="1" customWidth="1"/>
    <col min="162" max="163" width="5.83203125" style="3" customWidth="1"/>
    <col min="164" max="16384" width="10.83203125" style="3"/>
  </cols>
  <sheetData>
    <row r="1" spans="1:168" ht="13" thickBot="1" x14ac:dyDescent="0.2">
      <c r="B1" s="23"/>
      <c r="C1" s="24"/>
      <c r="D1" s="25"/>
      <c r="E1" s="25"/>
      <c r="F1" s="24"/>
      <c r="G1" s="24"/>
      <c r="H1" s="24"/>
      <c r="I1" s="24"/>
      <c r="J1" s="24"/>
      <c r="K1" s="24"/>
      <c r="L1" s="24"/>
      <c r="M1" s="24"/>
      <c r="N1" s="24"/>
      <c r="O1" s="24"/>
      <c r="P1" s="26"/>
      <c r="Q1" s="27"/>
      <c r="R1" s="28"/>
      <c r="S1" s="28"/>
      <c r="T1" s="28"/>
      <c r="U1" s="28"/>
      <c r="V1" s="29"/>
      <c r="W1" s="30"/>
      <c r="X1" s="30"/>
      <c r="Y1" s="25"/>
    </row>
    <row r="2" spans="1:168" ht="40" customHeight="1" x14ac:dyDescent="0.15">
      <c r="A2" s="4"/>
      <c r="B2" s="53" t="s">
        <v>66</v>
      </c>
      <c r="C2" s="32" t="s">
        <v>93</v>
      </c>
      <c r="D2" s="33" t="s">
        <v>46</v>
      </c>
      <c r="E2" s="86"/>
      <c r="F2" s="83"/>
      <c r="G2" s="34"/>
      <c r="H2" s="34"/>
      <c r="I2" s="34"/>
      <c r="J2" s="34"/>
      <c r="K2" s="34"/>
      <c r="L2" s="34"/>
      <c r="M2" s="34"/>
      <c r="N2" s="34"/>
      <c r="O2" s="34"/>
      <c r="P2" s="35"/>
      <c r="Q2" s="36"/>
      <c r="R2" s="37"/>
      <c r="S2" s="37"/>
      <c r="T2" s="37"/>
      <c r="U2" s="37"/>
      <c r="V2" s="38"/>
      <c r="W2" s="39"/>
      <c r="X2" s="39"/>
      <c r="Y2" s="40"/>
      <c r="Z2" s="5"/>
      <c r="AA2" s="82"/>
    </row>
    <row r="3" spans="1:168" x14ac:dyDescent="0.15">
      <c r="A3" s="4"/>
      <c r="B3" s="161" t="s">
        <v>15</v>
      </c>
      <c r="C3" s="162"/>
      <c r="D3" s="162"/>
      <c r="E3" s="162"/>
      <c r="F3" s="162"/>
      <c r="G3" s="162"/>
      <c r="H3" s="162"/>
      <c r="I3" s="162"/>
      <c r="J3" s="162"/>
      <c r="K3" s="162"/>
      <c r="L3" s="67"/>
      <c r="M3" s="67"/>
      <c r="N3" s="70"/>
      <c r="O3" s="68" t="s">
        <v>42</v>
      </c>
      <c r="P3" s="163" t="s">
        <v>17</v>
      </c>
      <c r="Q3" s="164"/>
      <c r="R3" s="164"/>
      <c r="S3" s="164"/>
      <c r="T3" s="164"/>
      <c r="U3" s="164"/>
      <c r="V3" s="165"/>
      <c r="W3" s="6"/>
      <c r="X3" s="7"/>
      <c r="Y3" s="41"/>
      <c r="Z3" s="8"/>
      <c r="AA3" s="30"/>
    </row>
    <row r="4" spans="1:168" s="1" customFormat="1" ht="40" customHeight="1" x14ac:dyDescent="0.15">
      <c r="A4" s="9"/>
      <c r="B4" s="54" t="s">
        <v>16</v>
      </c>
      <c r="C4" s="55" t="s">
        <v>20</v>
      </c>
      <c r="D4" s="55" t="s">
        <v>11</v>
      </c>
      <c r="E4" s="58" t="s">
        <v>83</v>
      </c>
      <c r="F4" s="58" t="s">
        <v>89</v>
      </c>
      <c r="G4" s="56" t="s">
        <v>21</v>
      </c>
      <c r="H4" s="57" t="s">
        <v>45</v>
      </c>
      <c r="I4" s="61" t="s">
        <v>43</v>
      </c>
      <c r="J4" s="55" t="s">
        <v>5</v>
      </c>
      <c r="K4" s="57" t="s">
        <v>44</v>
      </c>
      <c r="L4" s="57" t="s">
        <v>69</v>
      </c>
      <c r="M4" s="57" t="s">
        <v>82</v>
      </c>
      <c r="N4" s="57" t="s">
        <v>70</v>
      </c>
      <c r="O4" s="69" t="s">
        <v>1</v>
      </c>
      <c r="P4" s="60" t="s">
        <v>40</v>
      </c>
      <c r="Q4" s="58" t="s">
        <v>0</v>
      </c>
      <c r="R4" s="61" t="s">
        <v>1</v>
      </c>
      <c r="S4" s="61" t="s">
        <v>3</v>
      </c>
      <c r="T4" s="61" t="s">
        <v>18</v>
      </c>
      <c r="U4" s="61" t="s">
        <v>19</v>
      </c>
      <c r="V4" s="59" t="s">
        <v>22</v>
      </c>
      <c r="W4" s="10"/>
      <c r="X4" s="11"/>
      <c r="Y4" s="42" t="s">
        <v>9</v>
      </c>
      <c r="Z4" s="12"/>
      <c r="AA4" s="84" t="s">
        <v>84</v>
      </c>
      <c r="AB4" s="62" t="s">
        <v>49</v>
      </c>
      <c r="AC4" s="63" t="s">
        <v>1</v>
      </c>
      <c r="AD4" s="63" t="s">
        <v>3</v>
      </c>
      <c r="AE4" s="63"/>
      <c r="AF4" s="62" t="s">
        <v>24</v>
      </c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 t="s">
        <v>60</v>
      </c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5" t="s">
        <v>50</v>
      </c>
      <c r="BU4" s="89"/>
      <c r="BV4" s="89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65" t="s">
        <v>88</v>
      </c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3" t="s">
        <v>45</v>
      </c>
      <c r="EX4" s="71" t="s">
        <v>21</v>
      </c>
      <c r="EY4" s="75" t="s">
        <v>71</v>
      </c>
      <c r="EZ4" s="76" t="s">
        <v>80</v>
      </c>
      <c r="FA4" s="76" t="s">
        <v>81</v>
      </c>
      <c r="FB4" s="77"/>
      <c r="FC4" s="78"/>
      <c r="FD4" s="78"/>
    </row>
    <row r="5" spans="1:168" ht="12" customHeight="1" x14ac:dyDescent="0.2">
      <c r="A5" s="4"/>
      <c r="B5" s="124" t="s">
        <v>25</v>
      </c>
      <c r="C5" s="98" t="str">
        <f>IF(B5="", "", "to")</f>
        <v>to</v>
      </c>
      <c r="D5" s="127" t="s">
        <v>34</v>
      </c>
      <c r="E5" s="130" t="str">
        <f>IF(B5="","",IF(BT5&lt;0,BT5,""))</f>
        <v/>
      </c>
      <c r="F5" s="121" t="s">
        <v>85</v>
      </c>
      <c r="G5" s="133">
        <f>IF(B5="","",IF(OR(BT5&gt;0,AND(BT5&lt;0,F5="Y")),ABS(BT5),0))</f>
        <v>1</v>
      </c>
      <c r="H5" s="115">
        <v>2</v>
      </c>
      <c r="I5" s="117">
        <f>IF(B5="","",ROUNDUP(G5*H5,0))</f>
        <v>2</v>
      </c>
      <c r="J5" s="119" cm="1">
        <f t="array" ref="J5">IF(B5="", "", _xlfn.XLOOKUP(B5, Origins, _xlfn.XLOOKUP(D5, Destinations, Maneuver_Difficulties,"")))</f>
        <v>5</v>
      </c>
      <c r="K5" s="119">
        <f>IF(AND(H5&lt;1, H5&gt;0), ROUNDUP(J5/H5, 0), J5)</f>
        <v>5</v>
      </c>
      <c r="L5" s="121">
        <v>1971</v>
      </c>
      <c r="M5" s="98" t="str">
        <f>IF(B5="","",IF(ISNA(FB5),"-",IF(AND(L5-FC5 &gt;= 0, MOD(L5-FC5,FD5)=0),"Y","N")))</f>
        <v>-</v>
      </c>
      <c r="N5" s="98">
        <f>IF(L5="", "", L5+I5)</f>
        <v>1973</v>
      </c>
      <c r="O5" s="101">
        <v>1</v>
      </c>
      <c r="P5" s="13">
        <v>1</v>
      </c>
      <c r="Q5" s="14" t="s">
        <v>8</v>
      </c>
      <c r="R5" s="13">
        <f>_xlfn.XLOOKUP(Q5, $AB$5:$AB$10, $AC$5:$AC$10, "", 0)</f>
        <v>1</v>
      </c>
      <c r="S5" s="13">
        <f>IF(Q5="Ion Thruster", 5 * I5, _xlfn.XLOOKUP(Q5, $AB$5:$AB$10, $AD$5:$AD$10, "", 0))</f>
        <v>10</v>
      </c>
      <c r="T5" s="15">
        <v>1</v>
      </c>
      <c r="U5" s="13">
        <f>IF(R5="", "", R5*T5)</f>
        <v>1</v>
      </c>
      <c r="V5" s="13">
        <f>IF(S5="", "", S5*T5)</f>
        <v>10</v>
      </c>
      <c r="W5" s="103"/>
      <c r="X5" s="104"/>
      <c r="Y5" s="43" t="s">
        <v>91</v>
      </c>
      <c r="Z5" s="5"/>
      <c r="AA5" s="85" t="s">
        <v>85</v>
      </c>
      <c r="AB5" s="64" t="s">
        <v>2</v>
      </c>
      <c r="AC5" s="66">
        <v>1</v>
      </c>
      <c r="AD5" s="66">
        <v>4</v>
      </c>
      <c r="AE5" s="66"/>
      <c r="AF5" s="62"/>
      <c r="AG5" s="150" t="s">
        <v>11</v>
      </c>
      <c r="AH5" s="151"/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152"/>
      <c r="BQ5" s="152"/>
      <c r="BR5" s="152"/>
      <c r="BS5" s="153"/>
      <c r="BT5" s="94" cm="1">
        <f t="array" ref="BT5">_xlfn.XLOOKUP(B5,Origins,_xlfn.XLOOKUP(D5,Destinations,Maneuver_Years))</f>
        <v>1</v>
      </c>
      <c r="BU5" s="71"/>
      <c r="BV5" s="154" t="s">
        <v>11</v>
      </c>
      <c r="BW5" s="155"/>
      <c r="BX5" s="155"/>
      <c r="BY5" s="155"/>
      <c r="BZ5" s="155"/>
      <c r="CA5" s="155"/>
      <c r="CB5" s="155"/>
      <c r="CC5" s="155"/>
      <c r="CD5" s="155"/>
      <c r="CE5" s="155"/>
      <c r="CF5" s="155"/>
      <c r="CG5" s="155"/>
      <c r="CH5" s="155"/>
      <c r="CI5" s="155"/>
      <c r="CJ5" s="155"/>
      <c r="CK5" s="155"/>
      <c r="CL5" s="155"/>
      <c r="CM5" s="155"/>
      <c r="CN5" s="155"/>
      <c r="CO5" s="155"/>
      <c r="CP5" s="155"/>
      <c r="CQ5" s="155"/>
      <c r="CR5" s="155"/>
      <c r="CS5" s="155"/>
      <c r="CT5" s="155"/>
      <c r="CU5" s="155"/>
      <c r="CV5" s="155"/>
      <c r="CW5" s="155"/>
      <c r="CX5" s="155"/>
      <c r="CY5" s="155"/>
      <c r="CZ5" s="155"/>
      <c r="DA5" s="155"/>
      <c r="DB5" s="155"/>
      <c r="DC5" s="155"/>
      <c r="DD5" s="155"/>
      <c r="DE5" s="155"/>
      <c r="DF5" s="155"/>
      <c r="DG5" s="155"/>
      <c r="DH5" s="156"/>
      <c r="DI5" s="88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  <c r="DV5" s="74"/>
      <c r="DW5" s="74"/>
      <c r="DX5" s="74"/>
      <c r="DY5" s="74"/>
      <c r="DZ5" s="74"/>
      <c r="EA5" s="74"/>
      <c r="EB5" s="74"/>
      <c r="EC5" s="74"/>
      <c r="ED5" s="74"/>
      <c r="EE5" s="74"/>
      <c r="EF5" s="74"/>
      <c r="EG5" s="74"/>
      <c r="EH5" s="74"/>
      <c r="EI5" s="74"/>
      <c r="EJ5" s="74"/>
      <c r="EK5" s="74"/>
      <c r="EL5" s="74"/>
      <c r="EM5" s="74"/>
      <c r="EN5" s="74"/>
      <c r="EO5" s="74"/>
      <c r="EP5" s="74"/>
      <c r="EQ5" s="74"/>
      <c r="ER5" s="74"/>
      <c r="ES5" s="74"/>
      <c r="ET5" s="74"/>
      <c r="EU5" s="74"/>
      <c r="EV5" s="74"/>
      <c r="EW5" s="66">
        <v>1</v>
      </c>
      <c r="EX5" s="72"/>
      <c r="EY5" s="79" t="s">
        <v>72</v>
      </c>
      <c r="EZ5" s="79">
        <v>1956</v>
      </c>
      <c r="FA5" s="79">
        <v>2</v>
      </c>
      <c r="FB5" s="80" t="e">
        <f>_xlfn.XLOOKUP(_xlfn.CONCAT($B5, ",", $D5), $EY$5:$EY$12, $EY$5:$EY$12)</f>
        <v>#N/A</v>
      </c>
      <c r="FC5" s="80" t="e">
        <f>_xlfn.XLOOKUP($FB5, $EY$5:$EY$12, $EZ$5:$EZ$12)</f>
        <v>#N/A</v>
      </c>
      <c r="FD5" s="80" t="e">
        <f>_xlfn.XLOOKUP($FB5, $EY$5:$EY$12, $FA$5:$FA$12)</f>
        <v>#N/A</v>
      </c>
      <c r="FH5" s="1"/>
      <c r="FI5" s="1"/>
      <c r="FJ5" s="1"/>
      <c r="FK5" s="1"/>
      <c r="FL5" s="1"/>
    </row>
    <row r="6" spans="1:168" ht="12" customHeight="1" x14ac:dyDescent="0.15">
      <c r="A6" s="4"/>
      <c r="B6" s="125"/>
      <c r="C6" s="119"/>
      <c r="D6" s="128"/>
      <c r="E6" s="131"/>
      <c r="F6" s="166"/>
      <c r="G6" s="134"/>
      <c r="H6" s="115"/>
      <c r="I6" s="117"/>
      <c r="J6" s="119"/>
      <c r="K6" s="119"/>
      <c r="L6" s="122"/>
      <c r="M6" s="99"/>
      <c r="N6" s="99"/>
      <c r="O6" s="101"/>
      <c r="P6" s="13">
        <v>2</v>
      </c>
      <c r="Q6" s="14"/>
      <c r="R6" s="13" t="str">
        <f>_xlfn.XLOOKUP(Q6, $AB$5:$AB$10, $AC$5:$AC$10, "", 0)</f>
        <v/>
      </c>
      <c r="S6" s="13" t="str">
        <f>IF(Q6="Ion Thruster", 5 * I6, _xlfn.XLOOKUP(Q6, $AB$5:$AB$10, $AD$5:$AD$10, "", 0))</f>
        <v/>
      </c>
      <c r="T6" s="15"/>
      <c r="U6" s="13" t="str">
        <f t="shared" ref="U6:U8" si="0">IF(R6="", "", R6*T6)</f>
        <v/>
      </c>
      <c r="V6" s="13" t="str">
        <f t="shared" ref="V6:V8" si="1">IF(S6="", "", S6*T6)</f>
        <v/>
      </c>
      <c r="W6" s="105"/>
      <c r="X6" s="106"/>
      <c r="Y6" s="44" t="s">
        <v>90</v>
      </c>
      <c r="Z6" s="5"/>
      <c r="AA6" s="85" t="s">
        <v>87</v>
      </c>
      <c r="AB6" s="64" t="s">
        <v>4</v>
      </c>
      <c r="AC6" s="66">
        <v>4</v>
      </c>
      <c r="AD6" s="66">
        <v>27</v>
      </c>
      <c r="AE6" s="66"/>
      <c r="AF6" s="62"/>
      <c r="AG6" s="63" t="str">
        <f>AF7</f>
        <v>Earth</v>
      </c>
      <c r="AH6" s="63" t="str">
        <f>AF8</f>
        <v>Suborbital</v>
      </c>
      <c r="AI6" s="63" t="str">
        <f>AF9</f>
        <v>Earth Orbit</v>
      </c>
      <c r="AJ6" s="63" t="str">
        <f>_xlfn.CONCAT(AI6, " (ab)")</f>
        <v>Earth Orbit (ab)</v>
      </c>
      <c r="AK6" s="63" t="str">
        <f>AF10</f>
        <v>Lunar Orbit</v>
      </c>
      <c r="AL6" s="63" t="str">
        <f>AF11</f>
        <v>Lunar Fly-by</v>
      </c>
      <c r="AM6" s="63" t="str">
        <f>AF12</f>
        <v>Moon</v>
      </c>
      <c r="AN6" s="63" t="str">
        <f>AF13</f>
        <v>Inner P. Transfer</v>
      </c>
      <c r="AO6" s="63" t="str">
        <f>AF14</f>
        <v>Outer P. Transfer</v>
      </c>
      <c r="AP6" s="63" t="str">
        <f>AF15</f>
        <v>Mars Orbit</v>
      </c>
      <c r="AQ6" s="63" t="str">
        <f>_xlfn.CONCAT(AP6, " (ab)")</f>
        <v>Mars Orbit (ab)</v>
      </c>
      <c r="AR6" s="63" t="str">
        <f>AF16</f>
        <v>Mars Fly-by</v>
      </c>
      <c r="AS6" s="63" t="str">
        <f>AF17</f>
        <v>Mars</v>
      </c>
      <c r="AT6" s="63" t="str">
        <f>AF18</f>
        <v>Phobos</v>
      </c>
      <c r="AU6" s="63" t="str">
        <f>AF19</f>
        <v>Mercury Fly-by</v>
      </c>
      <c r="AV6" s="63" t="str">
        <f>AF20</f>
        <v>Mercury Orbit</v>
      </c>
      <c r="AW6" s="63" t="str">
        <f>AF21</f>
        <v>Mercury</v>
      </c>
      <c r="AX6" s="63" t="str">
        <f>AF22</f>
        <v>Venus Orbit</v>
      </c>
      <c r="AY6" s="63" t="s">
        <v>68</v>
      </c>
      <c r="AZ6" s="63" t="str">
        <f>AF23</f>
        <v>Venus Fly-by</v>
      </c>
      <c r="BA6" s="63" t="str">
        <f>AF24</f>
        <v>Venus</v>
      </c>
      <c r="BB6" s="63" t="str">
        <f>AF25</f>
        <v>Ceres</v>
      </c>
      <c r="BC6" s="63" t="str">
        <f>AF26</f>
        <v>Jupiter Fly-by</v>
      </c>
      <c r="BD6" s="63" t="str">
        <f>AF27</f>
        <v>Jupiter Orbit</v>
      </c>
      <c r="BE6" s="63" t="str">
        <f>_xlfn.CONCAT(BD6, " (ab)")</f>
        <v>Jupiter Orbit (ab)</v>
      </c>
      <c r="BF6" s="63" t="str">
        <f>AF28</f>
        <v>Callisto</v>
      </c>
      <c r="BG6" s="63" t="str">
        <f>AF29</f>
        <v>Europa</v>
      </c>
      <c r="BH6" s="63" t="str">
        <f>AF30</f>
        <v>Ganymede Orbit</v>
      </c>
      <c r="BI6" s="63" t="str">
        <f>AF31</f>
        <v>Ganymede</v>
      </c>
      <c r="BJ6" s="63" t="str">
        <f>AF32</f>
        <v>Io</v>
      </c>
      <c r="BK6" s="63" t="str">
        <f>AF33</f>
        <v>Saturn Fly-by</v>
      </c>
      <c r="BL6" s="63" t="str">
        <f>AF34</f>
        <v>Saturn Orbit</v>
      </c>
      <c r="BM6" s="63" t="str">
        <f>_xlfn.CONCAT(BL6, " (ab)")</f>
        <v>Saturn Orbit (ab)</v>
      </c>
      <c r="BN6" s="63" t="str">
        <f>AF35</f>
        <v>Titan Orbit</v>
      </c>
      <c r="BO6" s="63" t="str">
        <f>_xlfn.CONCAT(BN6, " (ab)")</f>
        <v>Titan Orbit (ab)</v>
      </c>
      <c r="BP6" s="63" t="str">
        <f>AF36</f>
        <v>Titan</v>
      </c>
      <c r="BQ6" s="63" t="str">
        <f>AF37</f>
        <v>Enceladus</v>
      </c>
      <c r="BR6" s="63" t="str">
        <f>AF38</f>
        <v>Uranus Fly-by</v>
      </c>
      <c r="BS6" s="63" t="s">
        <v>65</v>
      </c>
      <c r="BT6" s="93"/>
      <c r="BU6" s="72"/>
      <c r="BV6" s="71" t="str">
        <f t="shared" ref="BV6:CM6" si="2">AG6</f>
        <v>Earth</v>
      </c>
      <c r="BW6" s="71" t="str">
        <f t="shared" si="2"/>
        <v>Suborbital</v>
      </c>
      <c r="BX6" s="71" t="str">
        <f t="shared" si="2"/>
        <v>Earth Orbit</v>
      </c>
      <c r="BY6" s="71" t="str">
        <f t="shared" si="2"/>
        <v>Earth Orbit (ab)</v>
      </c>
      <c r="BZ6" s="71" t="str">
        <f t="shared" si="2"/>
        <v>Lunar Orbit</v>
      </c>
      <c r="CA6" s="71" t="str">
        <f t="shared" si="2"/>
        <v>Lunar Fly-by</v>
      </c>
      <c r="CB6" s="71" t="str">
        <f t="shared" si="2"/>
        <v>Moon</v>
      </c>
      <c r="CC6" s="71" t="str">
        <f t="shared" si="2"/>
        <v>Inner P. Transfer</v>
      </c>
      <c r="CD6" s="71" t="str">
        <f t="shared" si="2"/>
        <v>Outer P. Transfer</v>
      </c>
      <c r="CE6" s="71" t="str">
        <f t="shared" si="2"/>
        <v>Mars Orbit</v>
      </c>
      <c r="CF6" s="71" t="str">
        <f t="shared" si="2"/>
        <v>Mars Orbit (ab)</v>
      </c>
      <c r="CG6" s="71" t="str">
        <f t="shared" si="2"/>
        <v>Mars Fly-by</v>
      </c>
      <c r="CH6" s="71" t="str">
        <f t="shared" si="2"/>
        <v>Mars</v>
      </c>
      <c r="CI6" s="71" t="str">
        <f t="shared" si="2"/>
        <v>Phobos</v>
      </c>
      <c r="CJ6" s="71" t="str">
        <f t="shared" si="2"/>
        <v>Mercury Fly-by</v>
      </c>
      <c r="CK6" s="71" t="str">
        <f t="shared" si="2"/>
        <v>Mercury Orbit</v>
      </c>
      <c r="CL6" s="71" t="str">
        <f t="shared" si="2"/>
        <v>Mercury</v>
      </c>
      <c r="CM6" s="71" t="str">
        <f t="shared" si="2"/>
        <v>Venus Orbit</v>
      </c>
      <c r="CN6" s="71" t="s">
        <v>68</v>
      </c>
      <c r="CO6" s="71" t="str">
        <f>AZ6</f>
        <v>Venus Fly-by</v>
      </c>
      <c r="CP6" s="71" t="str">
        <f>BA6</f>
        <v>Venus</v>
      </c>
      <c r="CQ6" s="71" t="str">
        <f>BB6</f>
        <v>Ceres</v>
      </c>
      <c r="CR6" s="71" t="str">
        <f t="shared" ref="CR6" si="3">BC6</f>
        <v>Jupiter Fly-by</v>
      </c>
      <c r="CS6" s="71" t="str">
        <f>BD6</f>
        <v>Jupiter Orbit</v>
      </c>
      <c r="CT6" s="71" t="str">
        <f>BE6</f>
        <v>Jupiter Orbit (ab)</v>
      </c>
      <c r="CU6" s="71" t="str">
        <f t="shared" ref="CU6:DB6" si="4">BF6</f>
        <v>Callisto</v>
      </c>
      <c r="CV6" s="71" t="str">
        <f t="shared" si="4"/>
        <v>Europa</v>
      </c>
      <c r="CW6" s="71" t="str">
        <f t="shared" si="4"/>
        <v>Ganymede Orbit</v>
      </c>
      <c r="CX6" s="71" t="str">
        <f t="shared" si="4"/>
        <v>Ganymede</v>
      </c>
      <c r="CY6" s="71" t="str">
        <f t="shared" si="4"/>
        <v>Io</v>
      </c>
      <c r="CZ6" s="71" t="str">
        <f t="shared" si="4"/>
        <v>Saturn Fly-by</v>
      </c>
      <c r="DA6" s="71" t="str">
        <f t="shared" si="4"/>
        <v>Saturn Orbit</v>
      </c>
      <c r="DB6" s="71" t="str">
        <f t="shared" si="4"/>
        <v>Saturn Orbit (ab)</v>
      </c>
      <c r="DC6" s="71" t="str">
        <f>BN6</f>
        <v>Titan Orbit</v>
      </c>
      <c r="DD6" s="71" t="str">
        <f>BO6</f>
        <v>Titan Orbit (ab)</v>
      </c>
      <c r="DE6" s="71" t="str">
        <f t="shared" ref="DE6:DH6" si="5">BP6</f>
        <v>Titan</v>
      </c>
      <c r="DF6" s="71" t="str">
        <f t="shared" si="5"/>
        <v>Enceladus</v>
      </c>
      <c r="DG6" s="71" t="str">
        <f t="shared" si="5"/>
        <v>Uranus Fly-by</v>
      </c>
      <c r="DH6" s="71" t="str">
        <f t="shared" si="5"/>
        <v>Neptune Fly-by</v>
      </c>
      <c r="DI6" s="63"/>
      <c r="DJ6" s="63" t="str">
        <f t="shared" ref="DJ6:EA6" si="6">BV6</f>
        <v>Earth</v>
      </c>
      <c r="DK6" s="63" t="str">
        <f t="shared" si="6"/>
        <v>Suborbital</v>
      </c>
      <c r="DL6" s="63" t="str">
        <f t="shared" si="6"/>
        <v>Earth Orbit</v>
      </c>
      <c r="DM6" s="63" t="str">
        <f t="shared" si="6"/>
        <v>Earth Orbit (ab)</v>
      </c>
      <c r="DN6" s="63" t="str">
        <f t="shared" si="6"/>
        <v>Lunar Orbit</v>
      </c>
      <c r="DO6" s="63" t="str">
        <f t="shared" si="6"/>
        <v>Lunar Fly-by</v>
      </c>
      <c r="DP6" s="63" t="str">
        <f t="shared" si="6"/>
        <v>Moon</v>
      </c>
      <c r="DQ6" s="63" t="str">
        <f t="shared" si="6"/>
        <v>Inner P. Transfer</v>
      </c>
      <c r="DR6" s="63" t="str">
        <f t="shared" si="6"/>
        <v>Outer P. Transfer</v>
      </c>
      <c r="DS6" s="63" t="str">
        <f t="shared" si="6"/>
        <v>Mars Orbit</v>
      </c>
      <c r="DT6" s="63" t="str">
        <f t="shared" si="6"/>
        <v>Mars Orbit (ab)</v>
      </c>
      <c r="DU6" s="63" t="str">
        <f t="shared" si="6"/>
        <v>Mars Fly-by</v>
      </c>
      <c r="DV6" s="63" t="str">
        <f t="shared" si="6"/>
        <v>Mars</v>
      </c>
      <c r="DW6" s="63" t="str">
        <f t="shared" si="6"/>
        <v>Phobos</v>
      </c>
      <c r="DX6" s="63" t="str">
        <f t="shared" si="6"/>
        <v>Mercury Fly-by</v>
      </c>
      <c r="DY6" s="63" t="str">
        <f t="shared" si="6"/>
        <v>Mercury Orbit</v>
      </c>
      <c r="DZ6" s="63" t="str">
        <f t="shared" si="6"/>
        <v>Mercury</v>
      </c>
      <c r="EA6" s="63" t="str">
        <f t="shared" si="6"/>
        <v>Venus Orbit</v>
      </c>
      <c r="EB6" s="63" t="s">
        <v>68</v>
      </c>
      <c r="EC6" s="63" t="str">
        <f t="shared" ref="EC6:EF6" si="7">CO6</f>
        <v>Venus Fly-by</v>
      </c>
      <c r="ED6" s="63" t="str">
        <f t="shared" si="7"/>
        <v>Venus</v>
      </c>
      <c r="EE6" s="63" t="str">
        <f t="shared" si="7"/>
        <v>Ceres</v>
      </c>
      <c r="EF6" s="63" t="str">
        <f t="shared" si="7"/>
        <v>Jupiter Fly-by</v>
      </c>
      <c r="EG6" s="63" t="str">
        <f>CS6</f>
        <v>Jupiter Orbit</v>
      </c>
      <c r="EH6" s="63" t="str">
        <f>CT6</f>
        <v>Jupiter Orbit (ab)</v>
      </c>
      <c r="EI6" s="63" t="str">
        <f t="shared" ref="EI6:EP6" si="8">CU6</f>
        <v>Callisto</v>
      </c>
      <c r="EJ6" s="63" t="str">
        <f t="shared" si="8"/>
        <v>Europa</v>
      </c>
      <c r="EK6" s="63" t="str">
        <f t="shared" si="8"/>
        <v>Ganymede Orbit</v>
      </c>
      <c r="EL6" s="63" t="str">
        <f t="shared" si="8"/>
        <v>Ganymede</v>
      </c>
      <c r="EM6" s="63" t="str">
        <f t="shared" si="8"/>
        <v>Io</v>
      </c>
      <c r="EN6" s="63" t="str">
        <f t="shared" si="8"/>
        <v>Saturn Fly-by</v>
      </c>
      <c r="EO6" s="63" t="str">
        <f t="shared" si="8"/>
        <v>Saturn Orbit</v>
      </c>
      <c r="EP6" s="63" t="str">
        <f t="shared" si="8"/>
        <v>Saturn Orbit (ab)</v>
      </c>
      <c r="EQ6" s="63" t="str">
        <f>DC6</f>
        <v>Titan Orbit</v>
      </c>
      <c r="ER6" s="63" t="str">
        <f>DD6</f>
        <v>Titan Orbit (ab)</v>
      </c>
      <c r="ES6" s="63" t="str">
        <f t="shared" ref="ES6:EV6" si="9">DE6</f>
        <v>Titan</v>
      </c>
      <c r="ET6" s="63" t="str">
        <f t="shared" si="9"/>
        <v>Enceladus</v>
      </c>
      <c r="EU6" s="63" t="str">
        <f t="shared" si="9"/>
        <v>Uranus Fly-by</v>
      </c>
      <c r="EV6" s="63" t="str">
        <f t="shared" si="9"/>
        <v>Neptune Fly-by</v>
      </c>
      <c r="EW6" s="66">
        <v>0.5</v>
      </c>
      <c r="EX6" s="72">
        <v>1956</v>
      </c>
      <c r="EY6" s="79" t="s">
        <v>73</v>
      </c>
      <c r="EZ6" s="79">
        <v>1956</v>
      </c>
      <c r="FA6" s="79">
        <v>2</v>
      </c>
      <c r="FB6" s="80"/>
      <c r="FC6" s="81"/>
      <c r="FD6" s="81"/>
    </row>
    <row r="7" spans="1:168" ht="12" customHeight="1" x14ac:dyDescent="0.15">
      <c r="A7" s="4"/>
      <c r="B7" s="125"/>
      <c r="C7" s="119"/>
      <c r="D7" s="128"/>
      <c r="E7" s="131"/>
      <c r="F7" s="166"/>
      <c r="G7" s="134"/>
      <c r="H7" s="115"/>
      <c r="I7" s="117"/>
      <c r="J7" s="119"/>
      <c r="K7" s="119"/>
      <c r="L7" s="122"/>
      <c r="M7" s="99"/>
      <c r="N7" s="99"/>
      <c r="O7" s="101"/>
      <c r="P7" s="13">
        <v>3</v>
      </c>
      <c r="Q7" s="14"/>
      <c r="R7" s="13" t="str">
        <f>_xlfn.XLOOKUP(Q7, $AB$5:$AB$10, $AC$5:$AC$10, "", 0)</f>
        <v/>
      </c>
      <c r="S7" s="13" t="str">
        <f>IF(Q7="Ion Thruster", 5 * I7, _xlfn.XLOOKUP(Q7, $AB$5:$AB$10, $AD$5:$AD$10, "", 0))</f>
        <v/>
      </c>
      <c r="T7" s="15"/>
      <c r="U7" s="13" t="str">
        <f t="shared" si="0"/>
        <v/>
      </c>
      <c r="V7" s="13" t="str">
        <f t="shared" si="1"/>
        <v/>
      </c>
      <c r="W7" s="107" t="s">
        <v>48</v>
      </c>
      <c r="X7" s="109">
        <f>IF(B5="", "", K5*U9)</f>
        <v>10</v>
      </c>
      <c r="Y7" s="45"/>
      <c r="Z7" s="5"/>
      <c r="AA7" s="85" t="s">
        <v>86</v>
      </c>
      <c r="AB7" s="64" t="s">
        <v>67</v>
      </c>
      <c r="AC7" s="66">
        <v>6</v>
      </c>
      <c r="AD7" s="66">
        <v>70</v>
      </c>
      <c r="AE7" s="157" t="s">
        <v>16</v>
      </c>
      <c r="AF7" s="62" t="s">
        <v>10</v>
      </c>
      <c r="AG7" s="66" t="e">
        <f>NA()</f>
        <v>#N/A</v>
      </c>
      <c r="AH7" s="66">
        <v>3</v>
      </c>
      <c r="AI7" s="66">
        <v>8</v>
      </c>
      <c r="AJ7" s="66" t="e">
        <f>NA()</f>
        <v>#N/A</v>
      </c>
      <c r="AK7" s="66" t="e">
        <f>NA()</f>
        <v>#N/A</v>
      </c>
      <c r="AL7" s="66" t="e">
        <f>NA()</f>
        <v>#N/A</v>
      </c>
      <c r="AM7" s="66" t="e">
        <f>NA()</f>
        <v>#N/A</v>
      </c>
      <c r="AN7" s="66" t="e">
        <f>NA()</f>
        <v>#N/A</v>
      </c>
      <c r="AO7" s="66" t="e">
        <f>NA()</f>
        <v>#N/A</v>
      </c>
      <c r="AP7" s="66" t="e">
        <f>NA()</f>
        <v>#N/A</v>
      </c>
      <c r="AQ7" s="66" t="e">
        <f>NA()</f>
        <v>#N/A</v>
      </c>
      <c r="AR7" s="66" t="e">
        <f>NA()</f>
        <v>#N/A</v>
      </c>
      <c r="AS7" s="66" t="e">
        <f>NA()</f>
        <v>#N/A</v>
      </c>
      <c r="AT7" s="66" t="e">
        <f>NA()</f>
        <v>#N/A</v>
      </c>
      <c r="AU7" s="66" t="e">
        <f>NA()</f>
        <v>#N/A</v>
      </c>
      <c r="AV7" s="66" t="e">
        <f>NA()</f>
        <v>#N/A</v>
      </c>
      <c r="AW7" s="66" t="e">
        <f>NA()</f>
        <v>#N/A</v>
      </c>
      <c r="AX7" s="66" t="e">
        <f>NA()</f>
        <v>#N/A</v>
      </c>
      <c r="AY7" s="66" t="e">
        <f>NA()</f>
        <v>#N/A</v>
      </c>
      <c r="AZ7" s="66" t="e">
        <f>NA()</f>
        <v>#N/A</v>
      </c>
      <c r="BA7" s="66" t="e">
        <f>NA()</f>
        <v>#N/A</v>
      </c>
      <c r="BB7" s="66" t="e">
        <f>NA()</f>
        <v>#N/A</v>
      </c>
      <c r="BC7" s="66" t="e">
        <f>NA()</f>
        <v>#N/A</v>
      </c>
      <c r="BD7" s="66" t="e">
        <f>NA()</f>
        <v>#N/A</v>
      </c>
      <c r="BE7" s="66" t="e">
        <f>NA()</f>
        <v>#N/A</v>
      </c>
      <c r="BF7" s="66" t="e">
        <f>NA()</f>
        <v>#N/A</v>
      </c>
      <c r="BG7" s="66" t="e">
        <f>NA()</f>
        <v>#N/A</v>
      </c>
      <c r="BH7" s="66" t="e">
        <f>NA()</f>
        <v>#N/A</v>
      </c>
      <c r="BI7" s="66" t="e">
        <f>NA()</f>
        <v>#N/A</v>
      </c>
      <c r="BJ7" s="66" t="e">
        <f>NA()</f>
        <v>#N/A</v>
      </c>
      <c r="BK7" s="66" t="e">
        <f>NA()</f>
        <v>#N/A</v>
      </c>
      <c r="BL7" s="66" t="e">
        <f>NA()</f>
        <v>#N/A</v>
      </c>
      <c r="BM7" s="66" t="e">
        <f>NA()</f>
        <v>#N/A</v>
      </c>
      <c r="BN7" s="66" t="e">
        <f>NA()</f>
        <v>#N/A</v>
      </c>
      <c r="BO7" s="66" t="e">
        <f>NA()</f>
        <v>#N/A</v>
      </c>
      <c r="BP7" s="66" t="e">
        <f>NA()</f>
        <v>#N/A</v>
      </c>
      <c r="BQ7" s="66" t="e">
        <f>NA()</f>
        <v>#N/A</v>
      </c>
      <c r="BR7" s="66" t="e">
        <f>NA()</f>
        <v>#N/A</v>
      </c>
      <c r="BS7" s="66" t="e">
        <f>NA()</f>
        <v>#N/A</v>
      </c>
      <c r="BT7" s="90"/>
      <c r="BU7" s="95" t="str">
        <f>AF7</f>
        <v>Earth</v>
      </c>
      <c r="BV7" s="72"/>
      <c r="BW7" s="72"/>
      <c r="BX7" s="72"/>
      <c r="BY7" s="72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65" t="str">
        <f>BU7</f>
        <v>Earth</v>
      </c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66">
        <v>0.25</v>
      </c>
      <c r="EX7" s="72">
        <v>1957</v>
      </c>
      <c r="EY7" s="79" t="s">
        <v>74</v>
      </c>
      <c r="EZ7" s="79">
        <v>1956</v>
      </c>
      <c r="FA7" s="79">
        <v>2</v>
      </c>
      <c r="FB7" s="80"/>
      <c r="FC7" s="81"/>
      <c r="FD7" s="81"/>
    </row>
    <row r="8" spans="1:168" ht="12" customHeight="1" x14ac:dyDescent="0.15">
      <c r="A8" s="4"/>
      <c r="B8" s="125"/>
      <c r="C8" s="119"/>
      <c r="D8" s="128"/>
      <c r="E8" s="131"/>
      <c r="F8" s="166"/>
      <c r="G8" s="134"/>
      <c r="H8" s="115"/>
      <c r="I8" s="117"/>
      <c r="J8" s="119"/>
      <c r="K8" s="119"/>
      <c r="L8" s="122"/>
      <c r="M8" s="99"/>
      <c r="N8" s="99"/>
      <c r="O8" s="101"/>
      <c r="P8" s="13">
        <v>4</v>
      </c>
      <c r="Q8" s="14"/>
      <c r="R8" s="13" t="str">
        <f>_xlfn.XLOOKUP(Q8, $AB$5:$AB$10, $AC$5:$AC$10, "", 0)</f>
        <v/>
      </c>
      <c r="S8" s="13" t="str">
        <f>IF(Q8="Ion Thruster", 5 * I8, _xlfn.XLOOKUP(Q8, $AB$5:$AB$10, $AD$5:$AD$10, "", 0))</f>
        <v/>
      </c>
      <c r="T8" s="15"/>
      <c r="U8" s="13" t="str">
        <f t="shared" si="0"/>
        <v/>
      </c>
      <c r="V8" s="13" t="str">
        <f t="shared" si="1"/>
        <v/>
      </c>
      <c r="W8" s="108"/>
      <c r="X8" s="110"/>
      <c r="Y8" s="44"/>
      <c r="Z8" s="5"/>
      <c r="AA8" s="82"/>
      <c r="AB8" s="64" t="s">
        <v>6</v>
      </c>
      <c r="AC8" s="66">
        <v>9</v>
      </c>
      <c r="AD8" s="66">
        <v>80</v>
      </c>
      <c r="AE8" s="158"/>
      <c r="AF8" s="62" t="s">
        <v>12</v>
      </c>
      <c r="AG8" s="66" t="s">
        <v>14</v>
      </c>
      <c r="AH8" s="66" t="e">
        <f>NA()</f>
        <v>#N/A</v>
      </c>
      <c r="AI8" s="66">
        <v>5</v>
      </c>
      <c r="AJ8" s="66" t="e">
        <f>NA()</f>
        <v>#N/A</v>
      </c>
      <c r="AK8" s="66" t="e">
        <f>NA()</f>
        <v>#N/A</v>
      </c>
      <c r="AL8" s="66" t="e">
        <f>NA()</f>
        <v>#N/A</v>
      </c>
      <c r="AM8" s="66" t="e">
        <f>NA()</f>
        <v>#N/A</v>
      </c>
      <c r="AN8" s="66" t="e">
        <f>NA()</f>
        <v>#N/A</v>
      </c>
      <c r="AO8" s="66" t="e">
        <f>NA()</f>
        <v>#N/A</v>
      </c>
      <c r="AP8" s="66" t="e">
        <f>NA()</f>
        <v>#N/A</v>
      </c>
      <c r="AQ8" s="66" t="e">
        <f>NA()</f>
        <v>#N/A</v>
      </c>
      <c r="AR8" s="66" t="e">
        <f>NA()</f>
        <v>#N/A</v>
      </c>
      <c r="AS8" s="66" t="e">
        <f>NA()</f>
        <v>#N/A</v>
      </c>
      <c r="AT8" s="66" t="e">
        <f>NA()</f>
        <v>#N/A</v>
      </c>
      <c r="AU8" s="66" t="e">
        <f>NA()</f>
        <v>#N/A</v>
      </c>
      <c r="AV8" s="66" t="e">
        <f>NA()</f>
        <v>#N/A</v>
      </c>
      <c r="AW8" s="66" t="e">
        <f>NA()</f>
        <v>#N/A</v>
      </c>
      <c r="AX8" s="66" t="e">
        <f>NA()</f>
        <v>#N/A</v>
      </c>
      <c r="AY8" s="66" t="e">
        <f>NA()</f>
        <v>#N/A</v>
      </c>
      <c r="AZ8" s="66" t="e">
        <f>NA()</f>
        <v>#N/A</v>
      </c>
      <c r="BA8" s="66" t="e">
        <f>NA()</f>
        <v>#N/A</v>
      </c>
      <c r="BB8" s="66" t="e">
        <f>NA()</f>
        <v>#N/A</v>
      </c>
      <c r="BC8" s="66" t="e">
        <f>NA()</f>
        <v>#N/A</v>
      </c>
      <c r="BD8" s="66" t="e">
        <f>NA()</f>
        <v>#N/A</v>
      </c>
      <c r="BE8" s="66" t="e">
        <f>NA()</f>
        <v>#N/A</v>
      </c>
      <c r="BF8" s="66" t="e">
        <f>NA()</f>
        <v>#N/A</v>
      </c>
      <c r="BG8" s="66" t="e">
        <f>NA()</f>
        <v>#N/A</v>
      </c>
      <c r="BH8" s="66" t="e">
        <f>NA()</f>
        <v>#N/A</v>
      </c>
      <c r="BI8" s="66" t="e">
        <f>NA()</f>
        <v>#N/A</v>
      </c>
      <c r="BJ8" s="66" t="e">
        <f>NA()</f>
        <v>#N/A</v>
      </c>
      <c r="BK8" s="66" t="e">
        <f>NA()</f>
        <v>#N/A</v>
      </c>
      <c r="BL8" s="66" t="e">
        <f>NA()</f>
        <v>#N/A</v>
      </c>
      <c r="BM8" s="66" t="e">
        <f>NA()</f>
        <v>#N/A</v>
      </c>
      <c r="BN8" s="66" t="e">
        <f>NA()</f>
        <v>#N/A</v>
      </c>
      <c r="BO8" s="66" t="e">
        <f>NA()</f>
        <v>#N/A</v>
      </c>
      <c r="BP8" s="66" t="e">
        <f>NA()</f>
        <v>#N/A</v>
      </c>
      <c r="BQ8" s="66" t="e">
        <f>NA()</f>
        <v>#N/A</v>
      </c>
      <c r="BR8" s="66" t="e">
        <f>NA()</f>
        <v>#N/A</v>
      </c>
      <c r="BS8" s="66" t="e">
        <f>NA()</f>
        <v>#N/A</v>
      </c>
      <c r="BT8" s="90"/>
      <c r="BU8" s="95" t="str">
        <f t="shared" ref="BU8:BU38" si="10">AF8</f>
        <v>Suborbital</v>
      </c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65" t="str">
        <f t="shared" ref="DI8:DI38" si="11">BU8</f>
        <v>Suborbital</v>
      </c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66">
        <v>2</v>
      </c>
      <c r="EX8" s="72">
        <v>1958</v>
      </c>
      <c r="EY8" s="79" t="s">
        <v>76</v>
      </c>
      <c r="EZ8" s="79">
        <v>1957</v>
      </c>
      <c r="FA8" s="79">
        <v>3</v>
      </c>
      <c r="FB8" s="80"/>
      <c r="FC8" s="81"/>
      <c r="FD8" s="81"/>
    </row>
    <row r="9" spans="1:168" ht="12" customHeight="1" x14ac:dyDescent="0.15">
      <c r="A9" s="4"/>
      <c r="B9" s="143"/>
      <c r="C9" s="141"/>
      <c r="D9" s="144"/>
      <c r="E9" s="145"/>
      <c r="F9" s="167"/>
      <c r="G9" s="146"/>
      <c r="H9" s="115"/>
      <c r="I9" s="140"/>
      <c r="J9" s="141"/>
      <c r="K9" s="141"/>
      <c r="L9" s="142"/>
      <c r="M9" s="136"/>
      <c r="N9" s="136"/>
      <c r="O9" s="114"/>
      <c r="P9" s="137"/>
      <c r="Q9" s="138"/>
      <c r="R9" s="138"/>
      <c r="S9" s="139"/>
      <c r="T9" s="16" t="s">
        <v>47</v>
      </c>
      <c r="U9" s="17">
        <f>IF(O5="","",O5+SUM(U5:U8))</f>
        <v>2</v>
      </c>
      <c r="V9" s="17">
        <f>IF(B5="", "", SUM(V5:V8))</f>
        <v>10</v>
      </c>
      <c r="W9" s="18" t="s">
        <v>41</v>
      </c>
      <c r="X9" s="19" t="str">
        <f>IF($B5="","",IF(V9 &gt;= X7, "Y", "N"))</f>
        <v>Y</v>
      </c>
      <c r="Y9" s="46"/>
      <c r="Z9" s="5"/>
      <c r="AA9" s="82"/>
      <c r="AB9" s="64" t="s">
        <v>7</v>
      </c>
      <c r="AC9" s="66">
        <v>20</v>
      </c>
      <c r="AD9" s="66">
        <v>200</v>
      </c>
      <c r="AE9" s="158"/>
      <c r="AF9" s="62" t="s">
        <v>13</v>
      </c>
      <c r="AG9" s="66">
        <v>0</v>
      </c>
      <c r="AH9" s="66" t="e">
        <f>NA()</f>
        <v>#N/A</v>
      </c>
      <c r="AI9" s="66" t="e">
        <f>NA()</f>
        <v>#N/A</v>
      </c>
      <c r="AJ9" s="66" t="e">
        <f>NA()</f>
        <v>#N/A</v>
      </c>
      <c r="AK9" s="66">
        <v>3</v>
      </c>
      <c r="AL9" s="66">
        <v>1</v>
      </c>
      <c r="AM9" s="66" t="e">
        <f>NA()</f>
        <v>#N/A</v>
      </c>
      <c r="AN9" s="66">
        <v>3</v>
      </c>
      <c r="AO9" s="66">
        <v>6</v>
      </c>
      <c r="AP9" s="66">
        <v>5</v>
      </c>
      <c r="AQ9" s="66" t="e">
        <f>NA()</f>
        <v>#N/A</v>
      </c>
      <c r="AR9" s="66">
        <v>3</v>
      </c>
      <c r="AS9" s="66" t="e">
        <f>NA()</f>
        <v>#N/A</v>
      </c>
      <c r="AT9" s="66" t="e">
        <f>NA()</f>
        <v>#N/A</v>
      </c>
      <c r="AU9" s="66" t="e">
        <f>NA()</f>
        <v>#N/A</v>
      </c>
      <c r="AV9" s="66" t="e">
        <f>NA()</f>
        <v>#N/A</v>
      </c>
      <c r="AW9" s="66" t="e">
        <f>NA()</f>
        <v>#N/A</v>
      </c>
      <c r="AX9" s="66" t="e">
        <f>NA()</f>
        <v>#N/A</v>
      </c>
      <c r="AY9" s="66" t="e">
        <f>NA()</f>
        <v>#N/A</v>
      </c>
      <c r="AZ9" s="66" t="e">
        <f>NA()</f>
        <v>#N/A</v>
      </c>
      <c r="BA9" s="66" t="e">
        <f>NA()</f>
        <v>#N/A</v>
      </c>
      <c r="BB9" s="66" t="e">
        <f>NA()</f>
        <v>#N/A</v>
      </c>
      <c r="BC9" s="66" t="e">
        <f>NA()</f>
        <v>#N/A</v>
      </c>
      <c r="BD9" s="66" t="e">
        <f>NA()</f>
        <v>#N/A</v>
      </c>
      <c r="BE9" s="66" t="e">
        <f>NA()</f>
        <v>#N/A</v>
      </c>
      <c r="BF9" s="66" t="e">
        <f>NA()</f>
        <v>#N/A</v>
      </c>
      <c r="BG9" s="66" t="e">
        <f>NA()</f>
        <v>#N/A</v>
      </c>
      <c r="BH9" s="66" t="e">
        <f>NA()</f>
        <v>#N/A</v>
      </c>
      <c r="BI9" s="66" t="e">
        <f>NA()</f>
        <v>#N/A</v>
      </c>
      <c r="BJ9" s="66" t="e">
        <f>NA()</f>
        <v>#N/A</v>
      </c>
      <c r="BK9" s="66" t="e">
        <f>NA()</f>
        <v>#N/A</v>
      </c>
      <c r="BL9" s="66" t="e">
        <f>NA()</f>
        <v>#N/A</v>
      </c>
      <c r="BM9" s="66" t="e">
        <f>NA()</f>
        <v>#N/A</v>
      </c>
      <c r="BN9" s="66" t="e">
        <f>NA()</f>
        <v>#N/A</v>
      </c>
      <c r="BO9" s="66" t="e">
        <f>NA()</f>
        <v>#N/A</v>
      </c>
      <c r="BP9" s="66" t="e">
        <f>NA()</f>
        <v>#N/A</v>
      </c>
      <c r="BQ9" s="66" t="e">
        <f>NA()</f>
        <v>#N/A</v>
      </c>
      <c r="BR9" s="66" t="e">
        <f>NA()</f>
        <v>#N/A</v>
      </c>
      <c r="BS9" s="66" t="e">
        <f>NA()</f>
        <v>#N/A</v>
      </c>
      <c r="BT9" s="90"/>
      <c r="BU9" s="95" t="str">
        <f t="shared" si="10"/>
        <v>Earth Orbit</v>
      </c>
      <c r="BV9" s="96"/>
      <c r="BW9" s="96"/>
      <c r="BX9" s="96"/>
      <c r="BY9" s="96"/>
      <c r="BZ9" s="96">
        <v>-1</v>
      </c>
      <c r="CA9" s="96">
        <v>-1</v>
      </c>
      <c r="CB9" s="96"/>
      <c r="CC9" s="96">
        <v>1</v>
      </c>
      <c r="CD9" s="96">
        <v>1</v>
      </c>
      <c r="CE9" s="96">
        <v>3</v>
      </c>
      <c r="CF9" s="96"/>
      <c r="CG9" s="96">
        <v>3</v>
      </c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65" t="str">
        <f t="shared" si="11"/>
        <v>Earth Orbit</v>
      </c>
      <c r="DJ9" s="90"/>
      <c r="DK9" s="90"/>
      <c r="DL9" s="90"/>
      <c r="DM9" s="90"/>
      <c r="DN9" s="90">
        <v>1</v>
      </c>
      <c r="DO9" s="90">
        <v>1</v>
      </c>
      <c r="DP9" s="90"/>
      <c r="DQ9" s="90"/>
      <c r="DR9" s="90"/>
      <c r="DS9" s="90"/>
      <c r="DT9" s="90"/>
      <c r="DU9" s="90"/>
      <c r="DV9" s="90"/>
      <c r="DW9" s="90"/>
      <c r="DX9" s="90"/>
      <c r="DY9" s="90"/>
      <c r="DZ9" s="90"/>
      <c r="EA9" s="90"/>
      <c r="EB9" s="90"/>
      <c r="EC9" s="90"/>
      <c r="ED9" s="90"/>
      <c r="EE9" s="90"/>
      <c r="EF9" s="90"/>
      <c r="EG9" s="90"/>
      <c r="EH9" s="90"/>
      <c r="EI9" s="90"/>
      <c r="EJ9" s="90"/>
      <c r="EK9" s="90"/>
      <c r="EL9" s="90"/>
      <c r="EM9" s="90"/>
      <c r="EN9" s="90"/>
      <c r="EO9" s="90"/>
      <c r="EP9" s="90"/>
      <c r="EQ9" s="90"/>
      <c r="ER9" s="90"/>
      <c r="ES9" s="90"/>
      <c r="ET9" s="90"/>
      <c r="EU9" s="90"/>
      <c r="EV9" s="90"/>
      <c r="EW9" s="66">
        <v>4</v>
      </c>
      <c r="EX9" s="72">
        <v>1959</v>
      </c>
      <c r="EY9" s="79" t="s">
        <v>75</v>
      </c>
      <c r="EZ9" s="79">
        <v>1957</v>
      </c>
      <c r="FA9" s="79">
        <v>3</v>
      </c>
      <c r="FB9" s="80"/>
      <c r="FC9" s="81"/>
      <c r="FD9" s="81"/>
    </row>
    <row r="10" spans="1:168" ht="12" customHeight="1" x14ac:dyDescent="0.15">
      <c r="A10" s="4"/>
      <c r="B10" s="124" t="s">
        <v>13</v>
      </c>
      <c r="C10" s="98" t="str">
        <f>IF(B10="", "", "to")</f>
        <v>to</v>
      </c>
      <c r="D10" s="127" t="s">
        <v>25</v>
      </c>
      <c r="E10" s="130" t="str">
        <f t="shared" ref="E10" si="12">IF(B10="","",IF(BT10&lt;0,BT10,""))</f>
        <v/>
      </c>
      <c r="F10" s="121" t="s">
        <v>85</v>
      </c>
      <c r="G10" s="133">
        <f t="shared" ref="G10" si="13">IF(B10="","",IF(OR(BT10&gt;0,AND(BT10&lt;0,F10="Y")),ABS(BT10),0))</f>
        <v>1</v>
      </c>
      <c r="H10" s="115">
        <v>2</v>
      </c>
      <c r="I10" s="117">
        <f t="shared" ref="I10" si="14">IF(B10="","",ROUNDUP(G10*H10,0))</f>
        <v>2</v>
      </c>
      <c r="J10" s="119" cm="1">
        <f t="array" ref="J10">IF(B10="", "", _xlfn.XLOOKUP(B10, Origins, _xlfn.XLOOKUP(D10, Destinations, Maneuver_Difficulties,"")))</f>
        <v>3</v>
      </c>
      <c r="K10" s="119">
        <f t="shared" ref="K10" si="15">IF(AND(H10&lt;1, H10&gt;0), ROUNDUP(J10/H10, 0), J10)</f>
        <v>3</v>
      </c>
      <c r="L10" s="121">
        <v>1969</v>
      </c>
      <c r="M10" s="98" t="str">
        <f>IF(B10="","",IF(ISNA(FB10),"-",IF(AND(L10-FC10 &gt;= 0, MOD(L10-FC10,FD10)=0),"Y","N")))</f>
        <v>-</v>
      </c>
      <c r="N10" s="98">
        <f t="shared" ref="N10" si="16">IF(L10="", "", L10+I10)</f>
        <v>1971</v>
      </c>
      <c r="O10" s="101">
        <v>1</v>
      </c>
      <c r="P10" s="13">
        <v>1</v>
      </c>
      <c r="Q10" s="14" t="s">
        <v>8</v>
      </c>
      <c r="R10" s="13">
        <f>_xlfn.XLOOKUP(Q10, $AB$5:$AB$10, $AC$5:$AC$10, "", 0)</f>
        <v>1</v>
      </c>
      <c r="S10" s="13">
        <f>IF(Q10="Ion Thruster", 5 * I10, _xlfn.XLOOKUP(Q10, $AB$5:$AB$10, $AD$5:$AD$10, "", 0))</f>
        <v>10</v>
      </c>
      <c r="T10" s="15">
        <v>1</v>
      </c>
      <c r="U10" s="13">
        <f>IF(R10="", "", R10*T10)</f>
        <v>1</v>
      </c>
      <c r="V10" s="13">
        <f>IF(S10="", "", S10*T10)</f>
        <v>10</v>
      </c>
      <c r="W10" s="103"/>
      <c r="X10" s="104"/>
      <c r="Y10" s="43" t="s">
        <v>90</v>
      </c>
      <c r="Z10" s="5"/>
      <c r="AA10" s="82"/>
      <c r="AB10" s="64" t="s">
        <v>8</v>
      </c>
      <c r="AC10" s="66">
        <v>1</v>
      </c>
      <c r="AD10" s="66">
        <v>5</v>
      </c>
      <c r="AE10" s="158"/>
      <c r="AF10" s="62" t="s">
        <v>23</v>
      </c>
      <c r="AG10" s="66" t="e">
        <f>NA()</f>
        <v>#N/A</v>
      </c>
      <c r="AH10" s="66" t="e">
        <f>NA()</f>
        <v>#N/A</v>
      </c>
      <c r="AI10" s="66">
        <v>3</v>
      </c>
      <c r="AJ10" s="66" t="e">
        <f>NA()</f>
        <v>#N/A</v>
      </c>
      <c r="AK10" s="66" t="e">
        <f>NA()</f>
        <v>#N/A</v>
      </c>
      <c r="AL10" s="66" t="e">
        <f>NA()</f>
        <v>#N/A</v>
      </c>
      <c r="AM10" s="66">
        <v>2</v>
      </c>
      <c r="AN10" s="66" t="e">
        <f>NA()</f>
        <v>#N/A</v>
      </c>
      <c r="AO10" s="66" t="e">
        <f>NA()</f>
        <v>#N/A</v>
      </c>
      <c r="AP10" s="66" t="e">
        <f>NA()</f>
        <v>#N/A</v>
      </c>
      <c r="AQ10" s="66" t="e">
        <f>NA()</f>
        <v>#N/A</v>
      </c>
      <c r="AR10" s="66" t="e">
        <f>NA()</f>
        <v>#N/A</v>
      </c>
      <c r="AS10" s="66" t="e">
        <f>NA()</f>
        <v>#N/A</v>
      </c>
      <c r="AT10" s="66" t="e">
        <f>NA()</f>
        <v>#N/A</v>
      </c>
      <c r="AU10" s="66" t="e">
        <f>NA()</f>
        <v>#N/A</v>
      </c>
      <c r="AV10" s="66" t="e">
        <f>NA()</f>
        <v>#N/A</v>
      </c>
      <c r="AW10" s="66" t="e">
        <f>NA()</f>
        <v>#N/A</v>
      </c>
      <c r="AX10" s="66" t="e">
        <f>NA()</f>
        <v>#N/A</v>
      </c>
      <c r="AY10" s="66" t="e">
        <f>NA()</f>
        <v>#N/A</v>
      </c>
      <c r="AZ10" s="66" t="e">
        <f>NA()</f>
        <v>#N/A</v>
      </c>
      <c r="BA10" s="66" t="e">
        <f>NA()</f>
        <v>#N/A</v>
      </c>
      <c r="BB10" s="66" t="e">
        <f>NA()</f>
        <v>#N/A</v>
      </c>
      <c r="BC10" s="66" t="e">
        <f>NA()</f>
        <v>#N/A</v>
      </c>
      <c r="BD10" s="66" t="e">
        <f>NA()</f>
        <v>#N/A</v>
      </c>
      <c r="BE10" s="66" t="e">
        <f>NA()</f>
        <v>#N/A</v>
      </c>
      <c r="BF10" s="66" t="e">
        <f>NA()</f>
        <v>#N/A</v>
      </c>
      <c r="BG10" s="66" t="e">
        <f>NA()</f>
        <v>#N/A</v>
      </c>
      <c r="BH10" s="66" t="e">
        <f>NA()</f>
        <v>#N/A</v>
      </c>
      <c r="BI10" s="66" t="e">
        <f>NA()</f>
        <v>#N/A</v>
      </c>
      <c r="BJ10" s="66" t="e">
        <f>NA()</f>
        <v>#N/A</v>
      </c>
      <c r="BK10" s="66" t="e">
        <f>NA()</f>
        <v>#N/A</v>
      </c>
      <c r="BL10" s="66" t="e">
        <f>NA()</f>
        <v>#N/A</v>
      </c>
      <c r="BM10" s="66" t="e">
        <f>NA()</f>
        <v>#N/A</v>
      </c>
      <c r="BN10" s="66" t="e">
        <f>NA()</f>
        <v>#N/A</v>
      </c>
      <c r="BO10" s="66" t="e">
        <f>NA()</f>
        <v>#N/A</v>
      </c>
      <c r="BP10" s="66" t="e">
        <f>NA()</f>
        <v>#N/A</v>
      </c>
      <c r="BQ10" s="66" t="e">
        <f>NA()</f>
        <v>#N/A</v>
      </c>
      <c r="BR10" s="66" t="e">
        <f>NA()</f>
        <v>#N/A</v>
      </c>
      <c r="BS10" s="66" t="e">
        <f>NA()</f>
        <v>#N/A</v>
      </c>
      <c r="BT10" s="94" cm="1">
        <f t="array" ref="BT10">_xlfn.XLOOKUP(B10,Origins,_xlfn.XLOOKUP(D10,Destinations,Maneuver_Years))</f>
        <v>1</v>
      </c>
      <c r="BU10" s="95" t="str">
        <f t="shared" si="10"/>
        <v>Lunar Orbit</v>
      </c>
      <c r="BV10" s="96"/>
      <c r="BW10" s="96"/>
      <c r="BX10" s="96">
        <v>-1</v>
      </c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F10" s="96"/>
      <c r="DG10" s="96"/>
      <c r="DH10" s="96"/>
      <c r="DI10" s="65" t="str">
        <f t="shared" si="11"/>
        <v>Lunar Orbit</v>
      </c>
      <c r="DJ10" s="90"/>
      <c r="DK10" s="90"/>
      <c r="DL10" s="90">
        <v>1</v>
      </c>
      <c r="DM10" s="90"/>
      <c r="DN10" s="90"/>
      <c r="DO10" s="90"/>
      <c r="DP10" s="90"/>
      <c r="DQ10" s="90"/>
      <c r="DR10" s="90"/>
      <c r="DS10" s="90"/>
      <c r="DT10" s="90"/>
      <c r="DU10" s="90"/>
      <c r="DV10" s="90"/>
      <c r="DW10" s="90"/>
      <c r="DX10" s="90"/>
      <c r="DY10" s="90"/>
      <c r="DZ10" s="90"/>
      <c r="EA10" s="90"/>
      <c r="EB10" s="90"/>
      <c r="EC10" s="90"/>
      <c r="ED10" s="90"/>
      <c r="EE10" s="90"/>
      <c r="EF10" s="90"/>
      <c r="EG10" s="90"/>
      <c r="EH10" s="90"/>
      <c r="EI10" s="90"/>
      <c r="EJ10" s="90"/>
      <c r="EK10" s="90"/>
      <c r="EL10" s="90"/>
      <c r="EM10" s="90"/>
      <c r="EN10" s="90"/>
      <c r="EO10" s="90"/>
      <c r="EP10" s="90"/>
      <c r="EQ10" s="90"/>
      <c r="ER10" s="90"/>
      <c r="ES10" s="90"/>
      <c r="ET10" s="90"/>
      <c r="EU10" s="90"/>
      <c r="EV10" s="90"/>
      <c r="EW10" s="64"/>
      <c r="EX10" s="72">
        <v>1960</v>
      </c>
      <c r="EY10" s="79" t="s">
        <v>77</v>
      </c>
      <c r="EZ10" s="79">
        <v>1957</v>
      </c>
      <c r="FA10" s="79">
        <v>5</v>
      </c>
      <c r="FB10" s="80" t="e">
        <f>_xlfn.XLOOKUP(_xlfn.CONCAT($B10, ",", $D10), $EY$5:$EY$12, $EY$5:$EY$12)</f>
        <v>#N/A</v>
      </c>
      <c r="FC10" s="80" t="e">
        <f>_xlfn.XLOOKUP($FB10, $EY$5:$EY$12, $EZ$5:$EZ$12)</f>
        <v>#N/A</v>
      </c>
      <c r="FD10" s="80" t="e">
        <f>_xlfn.XLOOKUP($FB10, $EY$5:$EY$12, $FA$5:$FA$12)</f>
        <v>#N/A</v>
      </c>
    </row>
    <row r="11" spans="1:168" ht="12" customHeight="1" x14ac:dyDescent="0.15">
      <c r="A11" s="4"/>
      <c r="B11" s="125"/>
      <c r="C11" s="119"/>
      <c r="D11" s="128"/>
      <c r="E11" s="131"/>
      <c r="F11" s="166"/>
      <c r="G11" s="134"/>
      <c r="H11" s="115"/>
      <c r="I11" s="117"/>
      <c r="J11" s="119"/>
      <c r="K11" s="119"/>
      <c r="L11" s="122"/>
      <c r="M11" s="99"/>
      <c r="N11" s="99"/>
      <c r="O11" s="101"/>
      <c r="P11" s="13">
        <v>2</v>
      </c>
      <c r="Q11" s="14"/>
      <c r="R11" s="13" t="str">
        <f>_xlfn.XLOOKUP(Q11, $AB$5:$AB$10, $AC$5:$AC$10, "", 0)</f>
        <v/>
      </c>
      <c r="S11" s="13" t="str">
        <f>IF(Q11="Ion Thruster", 5 * I11, _xlfn.XLOOKUP(Q11, $AB$5:$AB$10, $AD$5:$AD$10, "", 0))</f>
        <v/>
      </c>
      <c r="T11" s="15"/>
      <c r="U11" s="13" t="str">
        <f t="shared" ref="U11:U13" si="17">IF(R11="", "", R11*T11)</f>
        <v/>
      </c>
      <c r="V11" s="13" t="str">
        <f t="shared" ref="V11:V13" si="18">IF(S11="", "", S11*T11)</f>
        <v/>
      </c>
      <c r="W11" s="105"/>
      <c r="X11" s="106"/>
      <c r="Y11" s="44"/>
      <c r="Z11" s="5"/>
      <c r="AA11" s="82"/>
      <c r="AB11" s="64"/>
      <c r="AC11" s="64"/>
      <c r="AD11" s="64"/>
      <c r="AE11" s="158"/>
      <c r="AF11" s="62" t="s">
        <v>30</v>
      </c>
      <c r="AG11" s="66" t="e">
        <f>NA()</f>
        <v>#N/A</v>
      </c>
      <c r="AH11" s="66" t="e">
        <f>NA()</f>
        <v>#N/A</v>
      </c>
      <c r="AI11" s="66">
        <v>1</v>
      </c>
      <c r="AJ11" s="66" t="e">
        <f>NA()</f>
        <v>#N/A</v>
      </c>
      <c r="AK11" s="66">
        <v>2</v>
      </c>
      <c r="AL11" s="66" t="e">
        <f>NA()</f>
        <v>#N/A</v>
      </c>
      <c r="AM11" s="66">
        <v>4</v>
      </c>
      <c r="AN11" s="66" t="e">
        <f>NA()</f>
        <v>#N/A</v>
      </c>
      <c r="AO11" s="66" t="e">
        <f>NA()</f>
        <v>#N/A</v>
      </c>
      <c r="AP11" s="66" t="e">
        <f>NA()</f>
        <v>#N/A</v>
      </c>
      <c r="AQ11" s="66" t="e">
        <f>NA()</f>
        <v>#N/A</v>
      </c>
      <c r="AR11" s="66" t="e">
        <f>NA()</f>
        <v>#N/A</v>
      </c>
      <c r="AS11" s="66" t="e">
        <f>NA()</f>
        <v>#N/A</v>
      </c>
      <c r="AT11" s="66" t="e">
        <f>NA()</f>
        <v>#N/A</v>
      </c>
      <c r="AU11" s="66" t="e">
        <f>NA()</f>
        <v>#N/A</v>
      </c>
      <c r="AV11" s="66" t="e">
        <f>NA()</f>
        <v>#N/A</v>
      </c>
      <c r="AW11" s="66" t="e">
        <f>NA()</f>
        <v>#N/A</v>
      </c>
      <c r="AX11" s="66" t="e">
        <f>NA()</f>
        <v>#N/A</v>
      </c>
      <c r="AY11" s="66" t="e">
        <f>NA()</f>
        <v>#N/A</v>
      </c>
      <c r="AZ11" s="66" t="e">
        <f>NA()</f>
        <v>#N/A</v>
      </c>
      <c r="BA11" s="66" t="e">
        <f>NA()</f>
        <v>#N/A</v>
      </c>
      <c r="BB11" s="66" t="e">
        <f>NA()</f>
        <v>#N/A</v>
      </c>
      <c r="BC11" s="66" t="e">
        <f>NA()</f>
        <v>#N/A</v>
      </c>
      <c r="BD11" s="66" t="e">
        <f>NA()</f>
        <v>#N/A</v>
      </c>
      <c r="BE11" s="66" t="e">
        <f>NA()</f>
        <v>#N/A</v>
      </c>
      <c r="BF11" s="66" t="e">
        <f>NA()</f>
        <v>#N/A</v>
      </c>
      <c r="BG11" s="66" t="e">
        <f>NA()</f>
        <v>#N/A</v>
      </c>
      <c r="BH11" s="66" t="e">
        <f>NA()</f>
        <v>#N/A</v>
      </c>
      <c r="BI11" s="66" t="e">
        <f>NA()</f>
        <v>#N/A</v>
      </c>
      <c r="BJ11" s="66" t="e">
        <f>NA()</f>
        <v>#N/A</v>
      </c>
      <c r="BK11" s="66" t="e">
        <f>NA()</f>
        <v>#N/A</v>
      </c>
      <c r="BL11" s="66" t="e">
        <f>NA()</f>
        <v>#N/A</v>
      </c>
      <c r="BM11" s="66" t="e">
        <f>NA()</f>
        <v>#N/A</v>
      </c>
      <c r="BN11" s="66" t="e">
        <f>NA()</f>
        <v>#N/A</v>
      </c>
      <c r="BO11" s="66" t="e">
        <f>NA()</f>
        <v>#N/A</v>
      </c>
      <c r="BP11" s="66" t="e">
        <f>NA()</f>
        <v>#N/A</v>
      </c>
      <c r="BQ11" s="66" t="e">
        <f>NA()</f>
        <v>#N/A</v>
      </c>
      <c r="BR11" s="66" t="e">
        <f>NA()</f>
        <v>#N/A</v>
      </c>
      <c r="BS11" s="66" t="e">
        <f>NA()</f>
        <v>#N/A</v>
      </c>
      <c r="BT11" s="93"/>
      <c r="BU11" s="95" t="str">
        <f t="shared" si="10"/>
        <v>Lunar Fly-by</v>
      </c>
      <c r="BV11" s="96"/>
      <c r="BW11" s="96"/>
      <c r="BX11" s="96">
        <v>-1</v>
      </c>
      <c r="BY11" s="96"/>
      <c r="BZ11" s="96">
        <v>-1</v>
      </c>
      <c r="CA11" s="96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6"/>
      <c r="CS11" s="96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F11" s="96"/>
      <c r="DG11" s="96"/>
      <c r="DH11" s="96"/>
      <c r="DI11" s="65" t="str">
        <f t="shared" si="11"/>
        <v>Lunar Fly-by</v>
      </c>
      <c r="DJ11" s="90"/>
      <c r="DK11" s="90"/>
      <c r="DL11" s="90">
        <v>1</v>
      </c>
      <c r="DM11" s="90">
        <v>1</v>
      </c>
      <c r="DN11" s="90">
        <v>1</v>
      </c>
      <c r="DO11" s="90"/>
      <c r="DP11" s="90"/>
      <c r="DQ11" s="90"/>
      <c r="DR11" s="90"/>
      <c r="DS11" s="90"/>
      <c r="DT11" s="90"/>
      <c r="DU11" s="90"/>
      <c r="DV11" s="90"/>
      <c r="DW11" s="90"/>
      <c r="DX11" s="90"/>
      <c r="DY11" s="90"/>
      <c r="DZ11" s="90"/>
      <c r="EA11" s="90"/>
      <c r="EB11" s="90"/>
      <c r="EC11" s="90"/>
      <c r="ED11" s="90"/>
      <c r="EE11" s="90"/>
      <c r="EF11" s="90"/>
      <c r="EG11" s="90"/>
      <c r="EH11" s="90"/>
      <c r="EI11" s="90"/>
      <c r="EJ11" s="90"/>
      <c r="EK11" s="90"/>
      <c r="EL11" s="90"/>
      <c r="EM11" s="90"/>
      <c r="EN11" s="90"/>
      <c r="EO11" s="90"/>
      <c r="EP11" s="90"/>
      <c r="EQ11" s="90"/>
      <c r="ER11" s="90"/>
      <c r="ES11" s="90"/>
      <c r="ET11" s="90"/>
      <c r="EU11" s="90"/>
      <c r="EV11" s="90"/>
      <c r="EW11" s="64"/>
      <c r="EX11" s="72">
        <v>1961</v>
      </c>
      <c r="EY11" s="79" t="s">
        <v>78</v>
      </c>
      <c r="EZ11" s="79">
        <v>1957</v>
      </c>
      <c r="FA11" s="79">
        <v>5</v>
      </c>
      <c r="FB11" s="80"/>
      <c r="FC11" s="81"/>
      <c r="FD11" s="81"/>
    </row>
    <row r="12" spans="1:168" ht="12" customHeight="1" x14ac:dyDescent="0.15">
      <c r="A12" s="4"/>
      <c r="B12" s="125"/>
      <c r="C12" s="119"/>
      <c r="D12" s="128"/>
      <c r="E12" s="131"/>
      <c r="F12" s="166"/>
      <c r="G12" s="134"/>
      <c r="H12" s="115"/>
      <c r="I12" s="117"/>
      <c r="J12" s="119"/>
      <c r="K12" s="119"/>
      <c r="L12" s="122"/>
      <c r="M12" s="99"/>
      <c r="N12" s="99"/>
      <c r="O12" s="101"/>
      <c r="P12" s="13">
        <v>3</v>
      </c>
      <c r="Q12" s="14"/>
      <c r="R12" s="13" t="str">
        <f>_xlfn.XLOOKUP(Q12, $AB$5:$AB$10, $AC$5:$AC$10, "", 0)</f>
        <v/>
      </c>
      <c r="S12" s="13" t="str">
        <f>IF(Q12="Ion Thruster", 5 * I12, _xlfn.XLOOKUP(Q12, $AB$5:$AB$10, $AD$5:$AD$10, "", 0))</f>
        <v/>
      </c>
      <c r="T12" s="15"/>
      <c r="U12" s="13" t="str">
        <f t="shared" si="17"/>
        <v/>
      </c>
      <c r="V12" s="13" t="str">
        <f t="shared" si="18"/>
        <v/>
      </c>
      <c r="W12" s="107" t="s">
        <v>48</v>
      </c>
      <c r="X12" s="109">
        <f>IF(B10="", "", K10*U14)</f>
        <v>6</v>
      </c>
      <c r="Y12" s="45"/>
      <c r="Z12" s="5"/>
      <c r="AA12" s="82"/>
      <c r="AB12" s="64"/>
      <c r="AC12" s="64"/>
      <c r="AD12" s="64"/>
      <c r="AE12" s="158"/>
      <c r="AF12" s="62" t="s">
        <v>28</v>
      </c>
      <c r="AG12" s="66" t="e">
        <f>NA()</f>
        <v>#N/A</v>
      </c>
      <c r="AH12" s="66" t="e">
        <f>NA()</f>
        <v>#N/A</v>
      </c>
      <c r="AI12" s="66" t="e">
        <f>NA()</f>
        <v>#N/A</v>
      </c>
      <c r="AJ12" s="66" t="e">
        <f>NA()</f>
        <v>#N/A</v>
      </c>
      <c r="AK12" s="66">
        <v>2</v>
      </c>
      <c r="AL12" s="66" t="e">
        <f>NA()</f>
        <v>#N/A</v>
      </c>
      <c r="AM12" s="66" t="e">
        <f>NA()</f>
        <v>#N/A</v>
      </c>
      <c r="AN12" s="66" t="e">
        <f>NA()</f>
        <v>#N/A</v>
      </c>
      <c r="AO12" s="66" t="e">
        <f>NA()</f>
        <v>#N/A</v>
      </c>
      <c r="AP12" s="66" t="e">
        <f>NA()</f>
        <v>#N/A</v>
      </c>
      <c r="AQ12" s="66" t="e">
        <f>NA()</f>
        <v>#N/A</v>
      </c>
      <c r="AR12" s="66" t="e">
        <f>NA()</f>
        <v>#N/A</v>
      </c>
      <c r="AS12" s="66" t="e">
        <f>NA()</f>
        <v>#N/A</v>
      </c>
      <c r="AT12" s="66" t="e">
        <f>NA()</f>
        <v>#N/A</v>
      </c>
      <c r="AU12" s="66" t="e">
        <f>NA()</f>
        <v>#N/A</v>
      </c>
      <c r="AV12" s="66" t="e">
        <f>NA()</f>
        <v>#N/A</v>
      </c>
      <c r="AW12" s="66" t="e">
        <f>NA()</f>
        <v>#N/A</v>
      </c>
      <c r="AX12" s="66" t="e">
        <f>NA()</f>
        <v>#N/A</v>
      </c>
      <c r="AY12" s="66" t="e">
        <f>NA()</f>
        <v>#N/A</v>
      </c>
      <c r="AZ12" s="66" t="e">
        <f>NA()</f>
        <v>#N/A</v>
      </c>
      <c r="BA12" s="66" t="e">
        <f>NA()</f>
        <v>#N/A</v>
      </c>
      <c r="BB12" s="66" t="e">
        <f>NA()</f>
        <v>#N/A</v>
      </c>
      <c r="BC12" s="66" t="e">
        <f>NA()</f>
        <v>#N/A</v>
      </c>
      <c r="BD12" s="66" t="e">
        <f>NA()</f>
        <v>#N/A</v>
      </c>
      <c r="BE12" s="66" t="e">
        <f>NA()</f>
        <v>#N/A</v>
      </c>
      <c r="BF12" s="66" t="e">
        <f>NA()</f>
        <v>#N/A</v>
      </c>
      <c r="BG12" s="66" t="e">
        <f>NA()</f>
        <v>#N/A</v>
      </c>
      <c r="BH12" s="66" t="e">
        <f>NA()</f>
        <v>#N/A</v>
      </c>
      <c r="BI12" s="66" t="e">
        <f>NA()</f>
        <v>#N/A</v>
      </c>
      <c r="BJ12" s="66" t="e">
        <f>NA()</f>
        <v>#N/A</v>
      </c>
      <c r="BK12" s="66" t="e">
        <f>NA()</f>
        <v>#N/A</v>
      </c>
      <c r="BL12" s="66" t="e">
        <f>NA()</f>
        <v>#N/A</v>
      </c>
      <c r="BM12" s="66" t="e">
        <f>NA()</f>
        <v>#N/A</v>
      </c>
      <c r="BN12" s="66" t="e">
        <f>NA()</f>
        <v>#N/A</v>
      </c>
      <c r="BO12" s="66" t="e">
        <f>NA()</f>
        <v>#N/A</v>
      </c>
      <c r="BP12" s="66" t="e">
        <f>NA()</f>
        <v>#N/A</v>
      </c>
      <c r="BQ12" s="66" t="e">
        <f>NA()</f>
        <v>#N/A</v>
      </c>
      <c r="BR12" s="66" t="e">
        <f>NA()</f>
        <v>#N/A</v>
      </c>
      <c r="BS12" s="66" t="e">
        <f>NA()</f>
        <v>#N/A</v>
      </c>
      <c r="BT12" s="90"/>
      <c r="BU12" s="95" t="str">
        <f t="shared" si="10"/>
        <v>Moon</v>
      </c>
      <c r="BV12" s="96"/>
      <c r="BW12" s="96"/>
      <c r="BX12" s="96"/>
      <c r="BY12" s="96"/>
      <c r="BZ12" s="96"/>
      <c r="CA12" s="96"/>
      <c r="CB12" s="96"/>
      <c r="CC12" s="96"/>
      <c r="CD12" s="96"/>
      <c r="CE12" s="96"/>
      <c r="CF12" s="96"/>
      <c r="CG12" s="96"/>
      <c r="CH12" s="96"/>
      <c r="CI12" s="96"/>
      <c r="CJ12" s="96"/>
      <c r="CK12" s="96"/>
      <c r="CL12" s="96"/>
      <c r="CM12" s="96"/>
      <c r="CN12" s="96"/>
      <c r="CO12" s="96"/>
      <c r="CP12" s="96"/>
      <c r="CQ12" s="96"/>
      <c r="CR12" s="96"/>
      <c r="CS12" s="96"/>
      <c r="CT12" s="96"/>
      <c r="CU12" s="96"/>
      <c r="CV12" s="96"/>
      <c r="CW12" s="96"/>
      <c r="CX12" s="96"/>
      <c r="CY12" s="96"/>
      <c r="CZ12" s="96"/>
      <c r="DA12" s="96"/>
      <c r="DB12" s="96"/>
      <c r="DC12" s="96"/>
      <c r="DD12" s="96"/>
      <c r="DE12" s="96"/>
      <c r="DF12" s="96"/>
      <c r="DG12" s="96"/>
      <c r="DH12" s="96"/>
      <c r="DI12" s="65" t="str">
        <f t="shared" si="11"/>
        <v>Moon</v>
      </c>
      <c r="DJ12" s="90"/>
      <c r="DK12" s="90"/>
      <c r="DL12" s="90"/>
      <c r="DM12" s="90"/>
      <c r="DN12" s="90"/>
      <c r="DO12" s="90"/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  <c r="EG12" s="90"/>
      <c r="EH12" s="90"/>
      <c r="EI12" s="90"/>
      <c r="EJ12" s="90"/>
      <c r="EK12" s="90"/>
      <c r="EL12" s="90"/>
      <c r="EM12" s="90"/>
      <c r="EN12" s="90"/>
      <c r="EO12" s="90"/>
      <c r="EP12" s="90"/>
      <c r="EQ12" s="90"/>
      <c r="ER12" s="90"/>
      <c r="ES12" s="90"/>
      <c r="ET12" s="90"/>
      <c r="EU12" s="90"/>
      <c r="EV12" s="90"/>
      <c r="EW12" s="64"/>
      <c r="EX12" s="72">
        <v>1962</v>
      </c>
      <c r="EY12" s="79" t="s">
        <v>79</v>
      </c>
      <c r="EZ12" s="79">
        <v>1958</v>
      </c>
      <c r="FA12" s="79">
        <v>6</v>
      </c>
      <c r="FB12" s="80"/>
      <c r="FC12" s="81"/>
      <c r="FD12" s="81"/>
    </row>
    <row r="13" spans="1:168" ht="12" customHeight="1" x14ac:dyDescent="0.15">
      <c r="A13" s="4"/>
      <c r="B13" s="125"/>
      <c r="C13" s="119"/>
      <c r="D13" s="128"/>
      <c r="E13" s="131"/>
      <c r="F13" s="166"/>
      <c r="G13" s="134"/>
      <c r="H13" s="115"/>
      <c r="I13" s="117"/>
      <c r="J13" s="119"/>
      <c r="K13" s="119"/>
      <c r="L13" s="122"/>
      <c r="M13" s="99"/>
      <c r="N13" s="99"/>
      <c r="O13" s="101"/>
      <c r="P13" s="13">
        <v>4</v>
      </c>
      <c r="Q13" s="14"/>
      <c r="R13" s="13" t="str">
        <f>_xlfn.XLOOKUP(Q13, $AB$5:$AB$10, $AC$5:$AC$10, "", 0)</f>
        <v/>
      </c>
      <c r="S13" s="13" t="str">
        <f>IF(Q13="Ion Thruster", 5 * I13, _xlfn.XLOOKUP(Q13, $AB$5:$AB$10, $AD$5:$AD$10, "", 0))</f>
        <v/>
      </c>
      <c r="T13" s="15"/>
      <c r="U13" s="13" t="str">
        <f t="shared" si="17"/>
        <v/>
      </c>
      <c r="V13" s="13" t="str">
        <f t="shared" si="18"/>
        <v/>
      </c>
      <c r="W13" s="108"/>
      <c r="X13" s="110"/>
      <c r="Y13" s="44"/>
      <c r="Z13" s="5"/>
      <c r="AA13" s="82"/>
      <c r="AB13" s="64"/>
      <c r="AC13" s="64"/>
      <c r="AD13" s="64"/>
      <c r="AE13" s="158"/>
      <c r="AF13" s="62" t="s">
        <v>25</v>
      </c>
      <c r="AG13" s="66" t="e">
        <f>NA()</f>
        <v>#N/A</v>
      </c>
      <c r="AH13" s="66" t="e">
        <f>NA()</f>
        <v>#N/A</v>
      </c>
      <c r="AI13" s="66">
        <v>3</v>
      </c>
      <c r="AJ13" s="66" t="e">
        <f>NA()</f>
        <v>#N/A</v>
      </c>
      <c r="AK13" s="66" t="e">
        <f>NA()</f>
        <v>#N/A</v>
      </c>
      <c r="AL13" s="66" t="e">
        <f>NA()</f>
        <v>#N/A</v>
      </c>
      <c r="AM13" s="66" t="e">
        <f>NA()</f>
        <v>#N/A</v>
      </c>
      <c r="AN13" s="66" t="e">
        <f>NA()</f>
        <v>#N/A</v>
      </c>
      <c r="AO13" s="66" t="e">
        <f>NA()</f>
        <v>#N/A</v>
      </c>
      <c r="AP13" s="66">
        <v>4</v>
      </c>
      <c r="AQ13" s="66" t="e">
        <f>NA()</f>
        <v>#N/A</v>
      </c>
      <c r="AR13" s="66" t="e">
        <f>NA()</f>
        <v>#N/A</v>
      </c>
      <c r="AS13" s="66" t="e">
        <f>NA()</f>
        <v>#N/A</v>
      </c>
      <c r="AT13" s="66" t="e">
        <f>NA()</f>
        <v>#N/A</v>
      </c>
      <c r="AU13" s="66">
        <v>5</v>
      </c>
      <c r="AV13" s="66" t="e">
        <f>NA()</f>
        <v>#N/A</v>
      </c>
      <c r="AW13" s="66" t="e">
        <f>NA()</f>
        <v>#N/A</v>
      </c>
      <c r="AX13" s="66">
        <v>3</v>
      </c>
      <c r="AY13" s="66" t="e">
        <f>NA()</f>
        <v>#N/A</v>
      </c>
      <c r="AZ13" s="66">
        <v>2</v>
      </c>
      <c r="BA13" s="66" t="e">
        <f>NA()</f>
        <v>#N/A</v>
      </c>
      <c r="BB13" s="66">
        <v>5</v>
      </c>
      <c r="BC13" s="66" t="e">
        <f>NA()</f>
        <v>#N/A</v>
      </c>
      <c r="BD13" s="66" t="e">
        <f>NA()</f>
        <v>#N/A</v>
      </c>
      <c r="BE13" s="66" t="e">
        <f>NA()</f>
        <v>#N/A</v>
      </c>
      <c r="BF13" s="66" t="e">
        <f>NA()</f>
        <v>#N/A</v>
      </c>
      <c r="BG13" s="66" t="e">
        <f>NA()</f>
        <v>#N/A</v>
      </c>
      <c r="BH13" s="66" t="e">
        <f>NA()</f>
        <v>#N/A</v>
      </c>
      <c r="BI13" s="66" t="e">
        <f>NA()</f>
        <v>#N/A</v>
      </c>
      <c r="BJ13" s="66" t="e">
        <f>NA()</f>
        <v>#N/A</v>
      </c>
      <c r="BK13" s="66" t="e">
        <f>NA()</f>
        <v>#N/A</v>
      </c>
      <c r="BL13" s="66" t="e">
        <f>NA()</f>
        <v>#N/A</v>
      </c>
      <c r="BM13" s="66" t="e">
        <f>NA()</f>
        <v>#N/A</v>
      </c>
      <c r="BN13" s="66" t="e">
        <f>NA()</f>
        <v>#N/A</v>
      </c>
      <c r="BO13" s="66" t="e">
        <f>NA()</f>
        <v>#N/A</v>
      </c>
      <c r="BP13" s="66" t="e">
        <f>NA()</f>
        <v>#N/A</v>
      </c>
      <c r="BQ13" s="66" t="e">
        <f>NA()</f>
        <v>#N/A</v>
      </c>
      <c r="BR13" s="66" t="e">
        <f>NA()</f>
        <v>#N/A</v>
      </c>
      <c r="BS13" s="66" t="e">
        <f>NA()</f>
        <v>#N/A</v>
      </c>
      <c r="BT13" s="90"/>
      <c r="BU13" s="95" t="str">
        <f t="shared" si="10"/>
        <v>Inner P. Transfer</v>
      </c>
      <c r="BV13" s="96"/>
      <c r="BW13" s="96"/>
      <c r="BX13" s="96">
        <v>1</v>
      </c>
      <c r="BY13" s="96"/>
      <c r="BZ13" s="96"/>
      <c r="CA13" s="96"/>
      <c r="CB13" s="96"/>
      <c r="CC13" s="96"/>
      <c r="CD13" s="96"/>
      <c r="CE13" s="96">
        <v>2</v>
      </c>
      <c r="CF13" s="96"/>
      <c r="CG13" s="96"/>
      <c r="CH13" s="96"/>
      <c r="CI13" s="96"/>
      <c r="CJ13" s="96">
        <v>1</v>
      </c>
      <c r="CK13" s="96"/>
      <c r="CL13" s="96"/>
      <c r="CM13" s="96">
        <v>1</v>
      </c>
      <c r="CN13" s="96"/>
      <c r="CO13" s="96">
        <v>1</v>
      </c>
      <c r="CP13" s="96"/>
      <c r="CQ13" s="96">
        <v>1</v>
      </c>
      <c r="CR13" s="96"/>
      <c r="CS13" s="96"/>
      <c r="CT13" s="96"/>
      <c r="CU13" s="96"/>
      <c r="CV13" s="96"/>
      <c r="CW13" s="96"/>
      <c r="CX13" s="96"/>
      <c r="CY13" s="96"/>
      <c r="CZ13" s="96"/>
      <c r="DA13" s="96"/>
      <c r="DB13" s="96"/>
      <c r="DC13" s="96"/>
      <c r="DD13" s="96"/>
      <c r="DE13" s="96"/>
      <c r="DF13" s="96"/>
      <c r="DG13" s="96"/>
      <c r="DH13" s="96"/>
      <c r="DI13" s="65" t="str">
        <f t="shared" si="11"/>
        <v>Inner P. Transfer</v>
      </c>
      <c r="DJ13" s="90"/>
      <c r="DK13" s="90"/>
      <c r="DL13" s="90"/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0"/>
      <c r="EB13" s="90"/>
      <c r="EC13" s="90"/>
      <c r="ED13" s="90"/>
      <c r="EE13" s="90"/>
      <c r="EF13" s="90"/>
      <c r="EG13" s="90"/>
      <c r="EH13" s="90"/>
      <c r="EI13" s="90"/>
      <c r="EJ13" s="90"/>
      <c r="EK13" s="90"/>
      <c r="EL13" s="90"/>
      <c r="EM13" s="90"/>
      <c r="EN13" s="90"/>
      <c r="EO13" s="90"/>
      <c r="EP13" s="90"/>
      <c r="EQ13" s="90"/>
      <c r="ER13" s="90"/>
      <c r="ES13" s="90"/>
      <c r="ET13" s="90"/>
      <c r="EU13" s="90"/>
      <c r="EV13" s="90"/>
      <c r="EW13" s="64"/>
      <c r="EX13" s="72">
        <v>1963</v>
      </c>
      <c r="EY13" s="81"/>
      <c r="EZ13" s="81"/>
      <c r="FA13" s="81"/>
      <c r="FB13" s="80"/>
      <c r="FC13" s="81"/>
      <c r="FD13" s="81"/>
    </row>
    <row r="14" spans="1:168" ht="12" customHeight="1" x14ac:dyDescent="0.15">
      <c r="A14" s="4"/>
      <c r="B14" s="143"/>
      <c r="C14" s="141"/>
      <c r="D14" s="144"/>
      <c r="E14" s="145"/>
      <c r="F14" s="167"/>
      <c r="G14" s="146"/>
      <c r="H14" s="115"/>
      <c r="I14" s="140"/>
      <c r="J14" s="141"/>
      <c r="K14" s="141"/>
      <c r="L14" s="142"/>
      <c r="M14" s="136"/>
      <c r="N14" s="136"/>
      <c r="O14" s="114"/>
      <c r="P14" s="137"/>
      <c r="Q14" s="138"/>
      <c r="R14" s="138"/>
      <c r="S14" s="139"/>
      <c r="T14" s="16" t="s">
        <v>47</v>
      </c>
      <c r="U14" s="17">
        <f>IF(O10="","",O10+SUM(U10:U13))</f>
        <v>2</v>
      </c>
      <c r="V14" s="17">
        <f>IF(B10="", "", SUM(V10:V13))</f>
        <v>10</v>
      </c>
      <c r="W14" s="18" t="s">
        <v>41</v>
      </c>
      <c r="X14" s="19" t="str">
        <f>IF($B10="","",IF(V14 &gt;= X12, "Y", "N"))</f>
        <v>Y</v>
      </c>
      <c r="Y14" s="46"/>
      <c r="Z14" s="5"/>
      <c r="AA14" s="82"/>
      <c r="AB14" s="64"/>
      <c r="AC14" s="64"/>
      <c r="AD14" s="64"/>
      <c r="AE14" s="158"/>
      <c r="AF14" s="62" t="s">
        <v>26</v>
      </c>
      <c r="AG14" s="66" t="e">
        <f>NA()</f>
        <v>#N/A</v>
      </c>
      <c r="AH14" s="66" t="e">
        <f>NA()</f>
        <v>#N/A</v>
      </c>
      <c r="AI14" s="66">
        <v>6</v>
      </c>
      <c r="AJ14" s="66">
        <v>1</v>
      </c>
      <c r="AK14" s="66" t="e">
        <f>NA()</f>
        <v>#N/A</v>
      </c>
      <c r="AL14" s="66" t="e">
        <f>NA()</f>
        <v>#N/A</v>
      </c>
      <c r="AM14" s="66" t="e">
        <f>NA()</f>
        <v>#N/A</v>
      </c>
      <c r="AN14" s="66" t="e">
        <f>NA()</f>
        <v>#N/A</v>
      </c>
      <c r="AO14" s="66" t="e">
        <f>NA()</f>
        <v>#N/A</v>
      </c>
      <c r="AP14" s="66">
        <v>5</v>
      </c>
      <c r="AQ14" s="66">
        <v>2</v>
      </c>
      <c r="AR14" s="66" t="e">
        <f>NA()</f>
        <v>#N/A</v>
      </c>
      <c r="AS14" s="66" t="e">
        <f>NA()</f>
        <v>#N/A</v>
      </c>
      <c r="AT14" s="66" t="e">
        <f>NA()</f>
        <v>#N/A</v>
      </c>
      <c r="AU14" s="66" t="e">
        <f>NA()</f>
        <v>#N/A</v>
      </c>
      <c r="AV14" s="66" t="e">
        <f>NA()</f>
        <v>#N/A</v>
      </c>
      <c r="AW14" s="66" t="e">
        <f>NA()</f>
        <v>#N/A</v>
      </c>
      <c r="AX14" s="66" t="e">
        <f>NA()</f>
        <v>#N/A</v>
      </c>
      <c r="AY14" s="66" t="e">
        <f>NA()</f>
        <v>#N/A</v>
      </c>
      <c r="AZ14" s="66" t="e">
        <f>NA()</f>
        <v>#N/A</v>
      </c>
      <c r="BA14" s="66" t="e">
        <f>NA()</f>
        <v>#N/A</v>
      </c>
      <c r="BB14" s="66">
        <v>3</v>
      </c>
      <c r="BC14" s="66">
        <v>4</v>
      </c>
      <c r="BD14" s="66" t="e">
        <f>NA()</f>
        <v>#N/A</v>
      </c>
      <c r="BE14" s="66" t="e">
        <f>NA()</f>
        <v>#N/A</v>
      </c>
      <c r="BF14" s="66" t="e">
        <f>NA()</f>
        <v>#N/A</v>
      </c>
      <c r="BG14" s="66" t="e">
        <f>NA()</f>
        <v>#N/A</v>
      </c>
      <c r="BH14" s="66" t="e">
        <f>NA()</f>
        <v>#N/A</v>
      </c>
      <c r="BI14" s="66" t="e">
        <f>NA()</f>
        <v>#N/A</v>
      </c>
      <c r="BJ14" s="66" t="e">
        <f>NA()</f>
        <v>#N/A</v>
      </c>
      <c r="BK14" s="66">
        <v>3</v>
      </c>
      <c r="BL14" s="66" t="e">
        <f>NA()</f>
        <v>#N/A</v>
      </c>
      <c r="BM14" s="66" t="e">
        <f>NA()</f>
        <v>#N/A</v>
      </c>
      <c r="BN14" s="66" t="e">
        <f>NA()</f>
        <v>#N/A</v>
      </c>
      <c r="BO14" s="66" t="e">
        <f>NA()</f>
        <v>#N/A</v>
      </c>
      <c r="BP14" s="66" t="e">
        <f>NA()</f>
        <v>#N/A</v>
      </c>
      <c r="BQ14" s="66" t="e">
        <f>NA()</f>
        <v>#N/A</v>
      </c>
      <c r="BR14" s="66">
        <v>4</v>
      </c>
      <c r="BS14" s="66" t="e">
        <f>NA()</f>
        <v>#N/A</v>
      </c>
      <c r="BT14" s="90"/>
      <c r="BU14" s="95" t="str">
        <f t="shared" si="10"/>
        <v>Outer P. Transfer</v>
      </c>
      <c r="BV14" s="96"/>
      <c r="BW14" s="96"/>
      <c r="BX14" s="96">
        <v>1</v>
      </c>
      <c r="BY14" s="96">
        <v>1</v>
      </c>
      <c r="BZ14" s="96"/>
      <c r="CA14" s="96"/>
      <c r="CB14" s="96"/>
      <c r="CC14" s="96"/>
      <c r="CD14" s="96"/>
      <c r="CE14" s="96">
        <v>1</v>
      </c>
      <c r="CF14" s="96">
        <v>1</v>
      </c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>
        <v>1</v>
      </c>
      <c r="CR14" s="96">
        <v>2</v>
      </c>
      <c r="CS14" s="96"/>
      <c r="CT14" s="96"/>
      <c r="CU14" s="96"/>
      <c r="CV14" s="96"/>
      <c r="CW14" s="96"/>
      <c r="CX14" s="96"/>
      <c r="CY14" s="96"/>
      <c r="CZ14" s="96">
        <v>3</v>
      </c>
      <c r="DA14" s="96"/>
      <c r="DB14" s="96"/>
      <c r="DC14" s="96"/>
      <c r="DD14" s="96"/>
      <c r="DE14" s="96"/>
      <c r="DF14" s="96"/>
      <c r="DG14" s="96">
        <v>9</v>
      </c>
      <c r="DH14" s="96"/>
      <c r="DI14" s="65" t="str">
        <f t="shared" si="11"/>
        <v>Outer P. Transfer</v>
      </c>
      <c r="DJ14" s="90"/>
      <c r="DK14" s="90"/>
      <c r="DL14" s="90"/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0"/>
      <c r="EB14" s="90"/>
      <c r="EC14" s="90"/>
      <c r="ED14" s="90"/>
      <c r="EE14" s="90"/>
      <c r="EF14" s="90"/>
      <c r="EG14" s="90"/>
      <c r="EH14" s="90"/>
      <c r="EI14" s="90"/>
      <c r="EJ14" s="90"/>
      <c r="EK14" s="90"/>
      <c r="EL14" s="90"/>
      <c r="EM14" s="90"/>
      <c r="EN14" s="90"/>
      <c r="EO14" s="90"/>
      <c r="EP14" s="90"/>
      <c r="EQ14" s="90"/>
      <c r="ER14" s="90"/>
      <c r="ES14" s="90"/>
      <c r="ET14" s="90"/>
      <c r="EU14" s="90"/>
      <c r="EV14" s="90"/>
      <c r="EW14" s="64"/>
      <c r="EX14" s="72">
        <v>1964</v>
      </c>
      <c r="EY14" s="81"/>
      <c r="EZ14" s="81"/>
      <c r="FA14" s="81"/>
      <c r="FB14" s="80"/>
      <c r="FC14" s="81"/>
      <c r="FD14" s="81"/>
    </row>
    <row r="15" spans="1:168" ht="12" customHeight="1" x14ac:dyDescent="0.15">
      <c r="A15" s="4"/>
      <c r="B15" s="124" t="s">
        <v>12</v>
      </c>
      <c r="C15" s="119" t="str">
        <f>IF(B15="", "", "to")</f>
        <v>to</v>
      </c>
      <c r="D15" s="127" t="s">
        <v>13</v>
      </c>
      <c r="E15" s="130" t="str">
        <f t="shared" ref="E15" si="19">IF(B15="","",IF(BT15&lt;0,BT15,""))</f>
        <v/>
      </c>
      <c r="F15" s="121" t="s">
        <v>85</v>
      </c>
      <c r="G15" s="133">
        <f t="shared" ref="G15" si="20">IF(B15="","",IF(OR(BT15&gt;0,AND(BT15&lt;0,F15="Y")),ABS(BT15),0))</f>
        <v>0</v>
      </c>
      <c r="H15" s="115">
        <v>1</v>
      </c>
      <c r="I15" s="117">
        <f t="shared" ref="I15" si="21">IF(B15="","",ROUNDUP(G15*H15,0))</f>
        <v>0</v>
      </c>
      <c r="J15" s="119" cm="1">
        <f t="array" ref="J15">IF(B15="", "", _xlfn.XLOOKUP(B15, Origins, _xlfn.XLOOKUP(D15, Destinations, Maneuver_Difficulties,"")))</f>
        <v>5</v>
      </c>
      <c r="K15" s="119">
        <f t="shared" ref="K15" si="22">IF(AND(H15&lt;1, H15&gt;0), ROUNDUP(J15/H15, 0), J15)</f>
        <v>5</v>
      </c>
      <c r="L15" s="121">
        <v>1969</v>
      </c>
      <c r="M15" s="98" t="str">
        <f>IF(B15="","",IF(ISNA(FB15),"-",IF(AND(L15-FC15 &gt;= 0, MOD(L15-FC15,FD15)=0),"Y","N")))</f>
        <v>-</v>
      </c>
      <c r="N15" s="98">
        <f t="shared" ref="N15" si="23">IF(L15="", "", L15+I15)</f>
        <v>1969</v>
      </c>
      <c r="O15" s="101">
        <v>2</v>
      </c>
      <c r="P15" s="13">
        <v>1</v>
      </c>
      <c r="Q15" s="14" t="s">
        <v>6</v>
      </c>
      <c r="R15" s="13">
        <f>_xlfn.XLOOKUP(Q15, $AB$5:$AB$10, $AC$5:$AC$10, "", 0)</f>
        <v>9</v>
      </c>
      <c r="S15" s="13">
        <f>IF(Q15="Ion Thruster", 5 * I15, _xlfn.XLOOKUP(Q15, $AB$5:$AB$10, $AD$5:$AD$10, "", 0))</f>
        <v>80</v>
      </c>
      <c r="T15" s="15">
        <v>1</v>
      </c>
      <c r="U15" s="13">
        <f>IF(R15="", "", R15*T15)</f>
        <v>9</v>
      </c>
      <c r="V15" s="13">
        <f>IF(S15="", "", S15*T15)</f>
        <v>80</v>
      </c>
      <c r="W15" s="103"/>
      <c r="X15" s="104"/>
      <c r="Y15" s="43"/>
      <c r="Z15" s="5"/>
      <c r="AA15" s="82"/>
      <c r="AB15" s="64"/>
      <c r="AC15" s="64"/>
      <c r="AD15" s="64"/>
      <c r="AE15" s="158"/>
      <c r="AF15" s="62" t="s">
        <v>27</v>
      </c>
      <c r="AG15" s="66" t="e">
        <f>NA()</f>
        <v>#N/A</v>
      </c>
      <c r="AH15" s="66" t="e">
        <f>NA()</f>
        <v>#N/A</v>
      </c>
      <c r="AI15" s="66">
        <v>5</v>
      </c>
      <c r="AJ15" s="66" t="e">
        <f>NA()</f>
        <v>#N/A</v>
      </c>
      <c r="AK15" s="66" t="e">
        <f>NA()</f>
        <v>#N/A</v>
      </c>
      <c r="AL15" s="66" t="e">
        <f>NA()</f>
        <v>#N/A</v>
      </c>
      <c r="AM15" s="66" t="e">
        <f>NA()</f>
        <v>#N/A</v>
      </c>
      <c r="AN15" s="66">
        <v>4</v>
      </c>
      <c r="AO15" s="66">
        <v>5</v>
      </c>
      <c r="AP15" s="66" t="e">
        <f>NA()</f>
        <v>#N/A</v>
      </c>
      <c r="AQ15" s="66" t="e">
        <f>NA()</f>
        <v>#N/A</v>
      </c>
      <c r="AR15" s="66" t="e">
        <f>NA()</f>
        <v>#N/A</v>
      </c>
      <c r="AS15" s="66">
        <v>0</v>
      </c>
      <c r="AT15" s="66">
        <v>1</v>
      </c>
      <c r="AU15" s="66" t="e">
        <f>NA()</f>
        <v>#N/A</v>
      </c>
      <c r="AV15" s="66" t="e">
        <f>NA()</f>
        <v>#N/A</v>
      </c>
      <c r="AW15" s="66" t="e">
        <f>NA()</f>
        <v>#N/A</v>
      </c>
      <c r="AX15" s="66" t="e">
        <f>NA()</f>
        <v>#N/A</v>
      </c>
      <c r="AY15" s="66" t="e">
        <f>NA()</f>
        <v>#N/A</v>
      </c>
      <c r="AZ15" s="66" t="e">
        <f>NA()</f>
        <v>#N/A</v>
      </c>
      <c r="BA15" s="66" t="e">
        <f>NA()</f>
        <v>#N/A</v>
      </c>
      <c r="BB15" s="66" t="e">
        <f>NA()</f>
        <v>#N/A</v>
      </c>
      <c r="BC15" s="66" t="e">
        <f>NA()</f>
        <v>#N/A</v>
      </c>
      <c r="BD15" s="66" t="e">
        <f>NA()</f>
        <v>#N/A</v>
      </c>
      <c r="BE15" s="66" t="e">
        <f>NA()</f>
        <v>#N/A</v>
      </c>
      <c r="BF15" s="66" t="e">
        <f>NA()</f>
        <v>#N/A</v>
      </c>
      <c r="BG15" s="66" t="e">
        <f>NA()</f>
        <v>#N/A</v>
      </c>
      <c r="BH15" s="66" t="e">
        <f>NA()</f>
        <v>#N/A</v>
      </c>
      <c r="BI15" s="66" t="e">
        <f>NA()</f>
        <v>#N/A</v>
      </c>
      <c r="BJ15" s="66" t="e">
        <f>NA()</f>
        <v>#N/A</v>
      </c>
      <c r="BK15" s="66" t="e">
        <f>NA()</f>
        <v>#N/A</v>
      </c>
      <c r="BL15" s="66" t="e">
        <f>NA()</f>
        <v>#N/A</v>
      </c>
      <c r="BM15" s="66" t="e">
        <f>NA()</f>
        <v>#N/A</v>
      </c>
      <c r="BN15" s="66" t="e">
        <f>NA()</f>
        <v>#N/A</v>
      </c>
      <c r="BO15" s="66" t="e">
        <f>NA()</f>
        <v>#N/A</v>
      </c>
      <c r="BP15" s="66" t="e">
        <f>NA()</f>
        <v>#N/A</v>
      </c>
      <c r="BQ15" s="66" t="e">
        <f>NA()</f>
        <v>#N/A</v>
      </c>
      <c r="BR15" s="66" t="e">
        <f>NA()</f>
        <v>#N/A</v>
      </c>
      <c r="BS15" s="66" t="e">
        <f>NA()</f>
        <v>#N/A</v>
      </c>
      <c r="BT15" s="94" cm="1">
        <f t="array" ref="BT15">_xlfn.XLOOKUP(B15,Origins,_xlfn.XLOOKUP(D15,Destinations,Maneuver_Years))</f>
        <v>0</v>
      </c>
      <c r="BU15" s="95" t="str">
        <f t="shared" si="10"/>
        <v>Mars Orbit</v>
      </c>
      <c r="BV15" s="96"/>
      <c r="BW15" s="96"/>
      <c r="BX15" s="96">
        <v>3</v>
      </c>
      <c r="BY15" s="96"/>
      <c r="BZ15" s="96"/>
      <c r="CA15" s="96"/>
      <c r="CB15" s="96"/>
      <c r="CC15" s="96">
        <v>2</v>
      </c>
      <c r="CD15" s="96">
        <v>1</v>
      </c>
      <c r="CE15" s="96"/>
      <c r="CF15" s="96"/>
      <c r="CG15" s="96"/>
      <c r="CH15" s="96"/>
      <c r="CI15" s="96">
        <v>-1</v>
      </c>
      <c r="CJ15" s="96"/>
      <c r="CK15" s="96"/>
      <c r="CL15" s="96"/>
      <c r="CM15" s="96"/>
      <c r="CN15" s="96"/>
      <c r="CO15" s="96"/>
      <c r="CP15" s="96"/>
      <c r="CQ15" s="96"/>
      <c r="CR15" s="96"/>
      <c r="CS15" s="96"/>
      <c r="CT15" s="96"/>
      <c r="CU15" s="96"/>
      <c r="CV15" s="96"/>
      <c r="CW15" s="96"/>
      <c r="CX15" s="96"/>
      <c r="CY15" s="96"/>
      <c r="CZ15" s="96"/>
      <c r="DA15" s="96"/>
      <c r="DB15" s="96"/>
      <c r="DC15" s="96"/>
      <c r="DD15" s="96"/>
      <c r="DE15" s="96"/>
      <c r="DF15" s="96"/>
      <c r="DG15" s="96"/>
      <c r="DH15" s="96"/>
      <c r="DI15" s="65" t="str">
        <f t="shared" si="11"/>
        <v>Mars Orbit</v>
      </c>
      <c r="DJ15" s="90"/>
      <c r="DK15" s="90"/>
      <c r="DL15" s="90"/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>
        <v>1</v>
      </c>
      <c r="DX15" s="90"/>
      <c r="DY15" s="90"/>
      <c r="DZ15" s="90"/>
      <c r="EA15" s="90"/>
      <c r="EB15" s="90"/>
      <c r="EC15" s="90"/>
      <c r="ED15" s="90"/>
      <c r="EE15" s="90"/>
      <c r="EF15" s="90"/>
      <c r="EG15" s="90"/>
      <c r="EH15" s="90"/>
      <c r="EI15" s="90"/>
      <c r="EJ15" s="90"/>
      <c r="EK15" s="90"/>
      <c r="EL15" s="90"/>
      <c r="EM15" s="90"/>
      <c r="EN15" s="90"/>
      <c r="EO15" s="90"/>
      <c r="EP15" s="90"/>
      <c r="EQ15" s="90"/>
      <c r="ER15" s="90"/>
      <c r="ES15" s="90"/>
      <c r="ET15" s="90"/>
      <c r="EU15" s="90"/>
      <c r="EV15" s="90"/>
      <c r="EW15" s="64"/>
      <c r="EX15" s="72">
        <v>1965</v>
      </c>
      <c r="EY15" s="81"/>
      <c r="EZ15" s="81"/>
      <c r="FA15" s="81"/>
      <c r="FB15" s="80" t="e">
        <f>_xlfn.XLOOKUP(_xlfn.CONCAT($B15, ",", $D15), $EY$5:$EY$12, $EY$5:$EY$12)</f>
        <v>#N/A</v>
      </c>
      <c r="FC15" s="80" t="e">
        <f>_xlfn.XLOOKUP($FB15, $EY$5:$EY$12, $EZ$5:$EZ$12)</f>
        <v>#N/A</v>
      </c>
      <c r="FD15" s="80" t="e">
        <f>_xlfn.XLOOKUP($FB15, $EY$5:$EY$12, $FA$5:$FA$12)</f>
        <v>#N/A</v>
      </c>
    </row>
    <row r="16" spans="1:168" ht="12" customHeight="1" x14ac:dyDescent="0.15">
      <c r="A16" s="4"/>
      <c r="B16" s="125"/>
      <c r="C16" s="119"/>
      <c r="D16" s="128"/>
      <c r="E16" s="131"/>
      <c r="F16" s="166"/>
      <c r="G16" s="134"/>
      <c r="H16" s="115"/>
      <c r="I16" s="117"/>
      <c r="J16" s="119"/>
      <c r="K16" s="119"/>
      <c r="L16" s="122"/>
      <c r="M16" s="99"/>
      <c r="N16" s="99"/>
      <c r="O16" s="101"/>
      <c r="P16" s="13">
        <v>2</v>
      </c>
      <c r="Q16" s="14"/>
      <c r="R16" s="13" t="str">
        <f>_xlfn.XLOOKUP(Q16, $AB$5:$AB$10, $AC$5:$AC$10, "", 0)</f>
        <v/>
      </c>
      <c r="S16" s="13" t="str">
        <f>IF(Q16="Ion Thruster", 5 * I16, _xlfn.XLOOKUP(Q16, $AB$5:$AB$10, $AD$5:$AD$10, "", 0))</f>
        <v/>
      </c>
      <c r="T16" s="15"/>
      <c r="U16" s="13" t="str">
        <f t="shared" ref="U16:U18" si="24">IF(R16="", "", R16*T16)</f>
        <v/>
      </c>
      <c r="V16" s="13" t="str">
        <f t="shared" ref="V16:V18" si="25">IF(S16="", "", S16*T16)</f>
        <v/>
      </c>
      <c r="W16" s="105"/>
      <c r="X16" s="106"/>
      <c r="Y16" s="44"/>
      <c r="Z16" s="5"/>
      <c r="AA16" s="82"/>
      <c r="AB16" s="64"/>
      <c r="AC16" s="64"/>
      <c r="AD16" s="64"/>
      <c r="AE16" s="158"/>
      <c r="AF16" s="62" t="s">
        <v>29</v>
      </c>
      <c r="AG16" s="66" t="e">
        <f>NA()</f>
        <v>#N/A</v>
      </c>
      <c r="AH16" s="66" t="e">
        <f>NA()</f>
        <v>#N/A</v>
      </c>
      <c r="AI16" s="66" t="e">
        <f>NA()</f>
        <v>#N/A</v>
      </c>
      <c r="AJ16" s="66" t="e">
        <f>NA()</f>
        <v>#N/A</v>
      </c>
      <c r="AK16" s="66" t="e">
        <f>NA()</f>
        <v>#N/A</v>
      </c>
      <c r="AL16" s="66" t="e">
        <f>NA()</f>
        <v>#N/A</v>
      </c>
      <c r="AM16" s="66" t="e">
        <f>NA()</f>
        <v>#N/A</v>
      </c>
      <c r="AN16" s="66" t="e">
        <f>NA()</f>
        <v>#N/A</v>
      </c>
      <c r="AO16" s="66" t="e">
        <f>NA()</f>
        <v>#N/A</v>
      </c>
      <c r="AP16" s="66">
        <v>3</v>
      </c>
      <c r="AQ16" s="66">
        <v>1</v>
      </c>
      <c r="AR16" s="66" t="e">
        <f>NA()</f>
        <v>#N/A</v>
      </c>
      <c r="AS16" s="66">
        <v>3</v>
      </c>
      <c r="AT16" s="66" t="e">
        <f>NA()</f>
        <v>#N/A</v>
      </c>
      <c r="AU16" s="66" t="e">
        <f>NA()</f>
        <v>#N/A</v>
      </c>
      <c r="AV16" s="66" t="e">
        <f>NA()</f>
        <v>#N/A</v>
      </c>
      <c r="AW16" s="66" t="e">
        <f>NA()</f>
        <v>#N/A</v>
      </c>
      <c r="AX16" s="66" t="e">
        <f>NA()</f>
        <v>#N/A</v>
      </c>
      <c r="AY16" s="66" t="e">
        <f>NA()</f>
        <v>#N/A</v>
      </c>
      <c r="AZ16" s="66" t="e">
        <f>NA()</f>
        <v>#N/A</v>
      </c>
      <c r="BA16" s="66" t="e">
        <f>NA()</f>
        <v>#N/A</v>
      </c>
      <c r="BB16" s="66" t="e">
        <f>NA()</f>
        <v>#N/A</v>
      </c>
      <c r="BC16" s="66">
        <v>4</v>
      </c>
      <c r="BD16" s="66" t="e">
        <f>NA()</f>
        <v>#N/A</v>
      </c>
      <c r="BE16" s="66" t="e">
        <f>NA()</f>
        <v>#N/A</v>
      </c>
      <c r="BF16" s="66" t="e">
        <f>NA()</f>
        <v>#N/A</v>
      </c>
      <c r="BG16" s="66" t="e">
        <f>NA()</f>
        <v>#N/A</v>
      </c>
      <c r="BH16" s="66" t="e">
        <f>NA()</f>
        <v>#N/A</v>
      </c>
      <c r="BI16" s="66" t="e">
        <f>NA()</f>
        <v>#N/A</v>
      </c>
      <c r="BJ16" s="66" t="e">
        <f>NA()</f>
        <v>#N/A</v>
      </c>
      <c r="BK16" s="66" t="e">
        <f>NA()</f>
        <v>#N/A</v>
      </c>
      <c r="BL16" s="66" t="e">
        <f>NA()</f>
        <v>#N/A</v>
      </c>
      <c r="BM16" s="66" t="e">
        <f>NA()</f>
        <v>#N/A</v>
      </c>
      <c r="BN16" s="66" t="e">
        <f>NA()</f>
        <v>#N/A</v>
      </c>
      <c r="BO16" s="66" t="e">
        <f>NA()</f>
        <v>#N/A</v>
      </c>
      <c r="BP16" s="66" t="e">
        <f>NA()</f>
        <v>#N/A</v>
      </c>
      <c r="BQ16" s="66" t="e">
        <f>NA()</f>
        <v>#N/A</v>
      </c>
      <c r="BR16" s="66" t="e">
        <f>NA()</f>
        <v>#N/A</v>
      </c>
      <c r="BS16" s="66" t="e">
        <f>NA()</f>
        <v>#N/A</v>
      </c>
      <c r="BT16" s="93"/>
      <c r="BU16" s="95" t="str">
        <f t="shared" si="10"/>
        <v>Mars Fly-by</v>
      </c>
      <c r="BV16" s="96"/>
      <c r="BW16" s="96"/>
      <c r="BX16" s="96"/>
      <c r="BY16" s="96"/>
      <c r="BZ16" s="96"/>
      <c r="CA16" s="96"/>
      <c r="CB16" s="96"/>
      <c r="CC16" s="96"/>
      <c r="CD16" s="96"/>
      <c r="CE16" s="96">
        <v>1</v>
      </c>
      <c r="CF16" s="96"/>
      <c r="CG16" s="96"/>
      <c r="CH16" s="96"/>
      <c r="CI16" s="96"/>
      <c r="CJ16" s="96"/>
      <c r="CK16" s="96">
        <v>-1</v>
      </c>
      <c r="CL16" s="96"/>
      <c r="CM16" s="96"/>
      <c r="CN16" s="96"/>
      <c r="CO16" s="96"/>
      <c r="CP16" s="96"/>
      <c r="CQ16" s="96"/>
      <c r="CR16" s="96">
        <v>3</v>
      </c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65" t="str">
        <f t="shared" si="11"/>
        <v>Mars Fly-by</v>
      </c>
      <c r="DJ16" s="90"/>
      <c r="DK16" s="90"/>
      <c r="DL16" s="90"/>
      <c r="DM16" s="90"/>
      <c r="DN16" s="90"/>
      <c r="DO16" s="90"/>
      <c r="DP16" s="90"/>
      <c r="DQ16" s="90"/>
      <c r="DR16" s="90"/>
      <c r="DS16" s="90">
        <v>1</v>
      </c>
      <c r="DT16" s="90"/>
      <c r="DU16" s="90"/>
      <c r="DV16" s="90"/>
      <c r="DW16" s="90"/>
      <c r="DX16" s="90"/>
      <c r="DY16" s="90"/>
      <c r="DZ16" s="90"/>
      <c r="EA16" s="90"/>
      <c r="EB16" s="90"/>
      <c r="EC16" s="90"/>
      <c r="ED16" s="90"/>
      <c r="EE16" s="90"/>
      <c r="EF16" s="90"/>
      <c r="EG16" s="90"/>
      <c r="EH16" s="90"/>
      <c r="EI16" s="90"/>
      <c r="EJ16" s="90"/>
      <c r="EK16" s="90"/>
      <c r="EL16" s="90"/>
      <c r="EM16" s="90"/>
      <c r="EN16" s="90"/>
      <c r="EO16" s="90"/>
      <c r="EP16" s="90"/>
      <c r="EQ16" s="90"/>
      <c r="ER16" s="90"/>
      <c r="ES16" s="90"/>
      <c r="ET16" s="90"/>
      <c r="EU16" s="90"/>
      <c r="EV16" s="90"/>
      <c r="EW16" s="64"/>
      <c r="EX16" s="72">
        <v>1966</v>
      </c>
      <c r="EY16" s="81"/>
      <c r="EZ16" s="81"/>
      <c r="FA16" s="81"/>
      <c r="FB16" s="80"/>
      <c r="FC16" s="81"/>
      <c r="FD16" s="81"/>
    </row>
    <row r="17" spans="1:160" ht="12" customHeight="1" x14ac:dyDescent="0.15">
      <c r="A17" s="4"/>
      <c r="B17" s="125"/>
      <c r="C17" s="119"/>
      <c r="D17" s="128"/>
      <c r="E17" s="131"/>
      <c r="F17" s="166"/>
      <c r="G17" s="134"/>
      <c r="H17" s="115"/>
      <c r="I17" s="117"/>
      <c r="J17" s="119"/>
      <c r="K17" s="119"/>
      <c r="L17" s="122"/>
      <c r="M17" s="99"/>
      <c r="N17" s="99"/>
      <c r="O17" s="101"/>
      <c r="P17" s="13">
        <v>3</v>
      </c>
      <c r="Q17" s="14"/>
      <c r="R17" s="13" t="str">
        <f>_xlfn.XLOOKUP(Q17, $AB$5:$AB$10, $AC$5:$AC$10, "", 0)</f>
        <v/>
      </c>
      <c r="S17" s="13" t="str">
        <f>IF(Q17="Ion Thruster", 5 * I17, _xlfn.XLOOKUP(Q17, $AB$5:$AB$10, $AD$5:$AD$10, "", 0))</f>
        <v/>
      </c>
      <c r="T17" s="15"/>
      <c r="U17" s="13" t="str">
        <f t="shared" si="24"/>
        <v/>
      </c>
      <c r="V17" s="13" t="str">
        <f t="shared" si="25"/>
        <v/>
      </c>
      <c r="W17" s="107" t="s">
        <v>48</v>
      </c>
      <c r="X17" s="109">
        <f>IF(B15="", "", K15*U19)</f>
        <v>55</v>
      </c>
      <c r="Y17" s="45"/>
      <c r="Z17" s="5"/>
      <c r="AA17" s="82"/>
      <c r="AB17" s="64"/>
      <c r="AC17" s="64"/>
      <c r="AD17" s="64"/>
      <c r="AE17" s="158"/>
      <c r="AF17" s="62" t="s">
        <v>35</v>
      </c>
      <c r="AG17" s="66" t="e">
        <f>NA()</f>
        <v>#N/A</v>
      </c>
      <c r="AH17" s="66" t="e">
        <f>NA()</f>
        <v>#N/A</v>
      </c>
      <c r="AI17" s="66" t="e">
        <f>NA()</f>
        <v>#N/A</v>
      </c>
      <c r="AJ17" s="66" t="e">
        <f>NA()</f>
        <v>#N/A</v>
      </c>
      <c r="AK17" s="66" t="e">
        <f>NA()</f>
        <v>#N/A</v>
      </c>
      <c r="AL17" s="66" t="e">
        <f>NA()</f>
        <v>#N/A</v>
      </c>
      <c r="AM17" s="66" t="e">
        <f>NA()</f>
        <v>#N/A</v>
      </c>
      <c r="AN17" s="66" t="e">
        <f>NA()</f>
        <v>#N/A</v>
      </c>
      <c r="AO17" s="66" t="e">
        <f>NA()</f>
        <v>#N/A</v>
      </c>
      <c r="AP17" s="66">
        <v>3</v>
      </c>
      <c r="AQ17" s="66" t="e">
        <f>NA()</f>
        <v>#N/A</v>
      </c>
      <c r="AR17" s="66" t="e">
        <f>NA()</f>
        <v>#N/A</v>
      </c>
      <c r="AS17" s="66" t="e">
        <f>NA()</f>
        <v>#N/A</v>
      </c>
      <c r="AT17" s="66" t="e">
        <f>NA()</f>
        <v>#N/A</v>
      </c>
      <c r="AU17" s="66" t="e">
        <f>NA()</f>
        <v>#N/A</v>
      </c>
      <c r="AV17" s="66" t="e">
        <f>NA()</f>
        <v>#N/A</v>
      </c>
      <c r="AW17" s="66" t="e">
        <f>NA()</f>
        <v>#N/A</v>
      </c>
      <c r="AX17" s="66" t="e">
        <f>NA()</f>
        <v>#N/A</v>
      </c>
      <c r="AY17" s="66" t="e">
        <f>NA()</f>
        <v>#N/A</v>
      </c>
      <c r="AZ17" s="66" t="e">
        <f>NA()</f>
        <v>#N/A</v>
      </c>
      <c r="BA17" s="66" t="e">
        <f>NA()</f>
        <v>#N/A</v>
      </c>
      <c r="BB17" s="66" t="e">
        <f>NA()</f>
        <v>#N/A</v>
      </c>
      <c r="BC17" s="66" t="e">
        <f>NA()</f>
        <v>#N/A</v>
      </c>
      <c r="BD17" s="66" t="e">
        <f>NA()</f>
        <v>#N/A</v>
      </c>
      <c r="BE17" s="66" t="e">
        <f>NA()</f>
        <v>#N/A</v>
      </c>
      <c r="BF17" s="66" t="e">
        <f>NA()</f>
        <v>#N/A</v>
      </c>
      <c r="BG17" s="66" t="e">
        <f>NA()</f>
        <v>#N/A</v>
      </c>
      <c r="BH17" s="66" t="e">
        <f>NA()</f>
        <v>#N/A</v>
      </c>
      <c r="BI17" s="66" t="e">
        <f>NA()</f>
        <v>#N/A</v>
      </c>
      <c r="BJ17" s="66" t="e">
        <f>NA()</f>
        <v>#N/A</v>
      </c>
      <c r="BK17" s="66" t="e">
        <f>NA()</f>
        <v>#N/A</v>
      </c>
      <c r="BL17" s="66" t="e">
        <f>NA()</f>
        <v>#N/A</v>
      </c>
      <c r="BM17" s="66" t="e">
        <f>NA()</f>
        <v>#N/A</v>
      </c>
      <c r="BN17" s="66" t="e">
        <f>NA()</f>
        <v>#N/A</v>
      </c>
      <c r="BO17" s="66" t="e">
        <f>NA()</f>
        <v>#N/A</v>
      </c>
      <c r="BP17" s="66" t="e">
        <f>NA()</f>
        <v>#N/A</v>
      </c>
      <c r="BQ17" s="66" t="e">
        <f>NA()</f>
        <v>#N/A</v>
      </c>
      <c r="BR17" s="66" t="e">
        <f>NA()</f>
        <v>#N/A</v>
      </c>
      <c r="BS17" s="66" t="e">
        <f>NA()</f>
        <v>#N/A</v>
      </c>
      <c r="BT17" s="90"/>
      <c r="BU17" s="95" t="str">
        <f t="shared" si="10"/>
        <v>Mars</v>
      </c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65" t="str">
        <f t="shared" si="11"/>
        <v>Mars</v>
      </c>
      <c r="DJ17" s="90"/>
      <c r="DK17" s="90"/>
      <c r="DL17" s="90"/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0"/>
      <c r="EB17" s="90"/>
      <c r="EC17" s="90"/>
      <c r="ED17" s="90"/>
      <c r="EE17" s="90"/>
      <c r="EF17" s="90"/>
      <c r="EG17" s="90"/>
      <c r="EH17" s="90"/>
      <c r="EI17" s="90"/>
      <c r="EJ17" s="90"/>
      <c r="EK17" s="90"/>
      <c r="EL17" s="90"/>
      <c r="EM17" s="90"/>
      <c r="EN17" s="90"/>
      <c r="EO17" s="90"/>
      <c r="EP17" s="90"/>
      <c r="EQ17" s="90"/>
      <c r="ER17" s="90"/>
      <c r="ES17" s="90"/>
      <c r="ET17" s="90"/>
      <c r="EU17" s="90"/>
      <c r="EV17" s="90"/>
      <c r="EW17" s="64"/>
      <c r="EX17" s="72">
        <v>1967</v>
      </c>
      <c r="EY17" s="81"/>
      <c r="EZ17" s="81"/>
      <c r="FA17" s="81"/>
      <c r="FB17" s="80"/>
      <c r="FC17" s="81"/>
      <c r="FD17" s="81"/>
    </row>
    <row r="18" spans="1:160" ht="12" customHeight="1" x14ac:dyDescent="0.15">
      <c r="A18" s="4"/>
      <c r="B18" s="125"/>
      <c r="C18" s="119"/>
      <c r="D18" s="128"/>
      <c r="E18" s="131"/>
      <c r="F18" s="166"/>
      <c r="G18" s="134"/>
      <c r="H18" s="115"/>
      <c r="I18" s="117"/>
      <c r="J18" s="119"/>
      <c r="K18" s="119"/>
      <c r="L18" s="122"/>
      <c r="M18" s="99"/>
      <c r="N18" s="99"/>
      <c r="O18" s="101"/>
      <c r="P18" s="13">
        <v>4</v>
      </c>
      <c r="Q18" s="14"/>
      <c r="R18" s="13" t="str">
        <f>_xlfn.XLOOKUP(Q18, $AB$5:$AB$10, $AC$5:$AC$10, "", 0)</f>
        <v/>
      </c>
      <c r="S18" s="13" t="str">
        <f>IF(Q18="Ion Thruster", 5 * I18, _xlfn.XLOOKUP(Q18, $AB$5:$AB$10, $AD$5:$AD$10, "", 0))</f>
        <v/>
      </c>
      <c r="T18" s="15"/>
      <c r="U18" s="13" t="str">
        <f t="shared" si="24"/>
        <v/>
      </c>
      <c r="V18" s="13" t="str">
        <f t="shared" si="25"/>
        <v/>
      </c>
      <c r="W18" s="108"/>
      <c r="X18" s="110"/>
      <c r="Y18" s="44"/>
      <c r="Z18" s="5"/>
      <c r="AA18" s="82"/>
      <c r="AB18" s="64"/>
      <c r="AC18" s="64"/>
      <c r="AD18" s="64"/>
      <c r="AE18" s="158"/>
      <c r="AF18" s="62" t="s">
        <v>36</v>
      </c>
      <c r="AG18" s="66" t="e">
        <f>NA()</f>
        <v>#N/A</v>
      </c>
      <c r="AH18" s="66" t="e">
        <f>NA()</f>
        <v>#N/A</v>
      </c>
      <c r="AI18" s="66" t="e">
        <f>NA()</f>
        <v>#N/A</v>
      </c>
      <c r="AJ18" s="66" t="e">
        <f>NA()</f>
        <v>#N/A</v>
      </c>
      <c r="AK18" s="66" t="e">
        <f>NA()</f>
        <v>#N/A</v>
      </c>
      <c r="AL18" s="66" t="e">
        <f>NA()</f>
        <v>#N/A</v>
      </c>
      <c r="AM18" s="66" t="e">
        <f>NA()</f>
        <v>#N/A</v>
      </c>
      <c r="AN18" s="66" t="e">
        <f>NA()</f>
        <v>#N/A</v>
      </c>
      <c r="AO18" s="66" t="e">
        <f>NA()</f>
        <v>#N/A</v>
      </c>
      <c r="AP18" s="66">
        <v>1</v>
      </c>
      <c r="AQ18" s="66" t="e">
        <f>NA()</f>
        <v>#N/A</v>
      </c>
      <c r="AR18" s="66" t="e">
        <f>NA()</f>
        <v>#N/A</v>
      </c>
      <c r="AS18" s="66" t="e">
        <f>NA()</f>
        <v>#N/A</v>
      </c>
      <c r="AT18" s="66" t="e">
        <f>NA()</f>
        <v>#N/A</v>
      </c>
      <c r="AU18" s="66" t="e">
        <f>NA()</f>
        <v>#N/A</v>
      </c>
      <c r="AV18" s="66" t="e">
        <f>NA()</f>
        <v>#N/A</v>
      </c>
      <c r="AW18" s="66" t="e">
        <f>NA()</f>
        <v>#N/A</v>
      </c>
      <c r="AX18" s="66" t="e">
        <f>NA()</f>
        <v>#N/A</v>
      </c>
      <c r="AY18" s="66" t="e">
        <f>NA()</f>
        <v>#N/A</v>
      </c>
      <c r="AZ18" s="66" t="e">
        <f>NA()</f>
        <v>#N/A</v>
      </c>
      <c r="BA18" s="66" t="e">
        <f>NA()</f>
        <v>#N/A</v>
      </c>
      <c r="BB18" s="66" t="e">
        <f>NA()</f>
        <v>#N/A</v>
      </c>
      <c r="BC18" s="66" t="e">
        <f>NA()</f>
        <v>#N/A</v>
      </c>
      <c r="BD18" s="66" t="e">
        <f>NA()</f>
        <v>#N/A</v>
      </c>
      <c r="BE18" s="66" t="e">
        <f>NA()</f>
        <v>#N/A</v>
      </c>
      <c r="BF18" s="66" t="e">
        <f>NA()</f>
        <v>#N/A</v>
      </c>
      <c r="BG18" s="66" t="e">
        <f>NA()</f>
        <v>#N/A</v>
      </c>
      <c r="BH18" s="66" t="e">
        <f>NA()</f>
        <v>#N/A</v>
      </c>
      <c r="BI18" s="66" t="e">
        <f>NA()</f>
        <v>#N/A</v>
      </c>
      <c r="BJ18" s="66" t="e">
        <f>NA()</f>
        <v>#N/A</v>
      </c>
      <c r="BK18" s="66" t="e">
        <f>NA()</f>
        <v>#N/A</v>
      </c>
      <c r="BL18" s="66" t="e">
        <f>NA()</f>
        <v>#N/A</v>
      </c>
      <c r="BM18" s="66" t="e">
        <f>NA()</f>
        <v>#N/A</v>
      </c>
      <c r="BN18" s="66" t="e">
        <f>NA()</f>
        <v>#N/A</v>
      </c>
      <c r="BO18" s="66" t="e">
        <f>NA()</f>
        <v>#N/A</v>
      </c>
      <c r="BP18" s="66" t="e">
        <f>NA()</f>
        <v>#N/A</v>
      </c>
      <c r="BQ18" s="66" t="e">
        <f>NA()</f>
        <v>#N/A</v>
      </c>
      <c r="BR18" s="66" t="e">
        <f>NA()</f>
        <v>#N/A</v>
      </c>
      <c r="BS18" s="66" t="e">
        <f>NA()</f>
        <v>#N/A</v>
      </c>
      <c r="BT18" s="90"/>
      <c r="BU18" s="95" t="str">
        <f t="shared" si="10"/>
        <v>Phobos</v>
      </c>
      <c r="BV18" s="96"/>
      <c r="BW18" s="96"/>
      <c r="BX18" s="96"/>
      <c r="BY18" s="96"/>
      <c r="BZ18" s="96"/>
      <c r="CA18" s="96"/>
      <c r="CB18" s="96"/>
      <c r="CC18" s="96"/>
      <c r="CD18" s="96"/>
      <c r="CE18" s="96">
        <v>-1</v>
      </c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65" t="str">
        <f t="shared" si="11"/>
        <v>Phobos</v>
      </c>
      <c r="DJ18" s="90"/>
      <c r="DK18" s="90"/>
      <c r="DL18" s="90"/>
      <c r="DM18" s="90"/>
      <c r="DN18" s="90"/>
      <c r="DO18" s="90"/>
      <c r="DP18" s="90"/>
      <c r="DQ18" s="90"/>
      <c r="DR18" s="90"/>
      <c r="DS18" s="90">
        <v>1</v>
      </c>
      <c r="DT18" s="90"/>
      <c r="DU18" s="90"/>
      <c r="DV18" s="90"/>
      <c r="DW18" s="90"/>
      <c r="DX18" s="90"/>
      <c r="DY18" s="90"/>
      <c r="DZ18" s="90"/>
      <c r="EA18" s="90"/>
      <c r="EB18" s="90"/>
      <c r="EC18" s="90"/>
      <c r="ED18" s="90"/>
      <c r="EE18" s="90"/>
      <c r="EF18" s="90"/>
      <c r="EG18" s="90"/>
      <c r="EH18" s="90"/>
      <c r="EI18" s="90"/>
      <c r="EJ18" s="90"/>
      <c r="EK18" s="90"/>
      <c r="EL18" s="90"/>
      <c r="EM18" s="90"/>
      <c r="EN18" s="90"/>
      <c r="EO18" s="90"/>
      <c r="EP18" s="90"/>
      <c r="EQ18" s="90"/>
      <c r="ER18" s="90"/>
      <c r="ES18" s="90"/>
      <c r="ET18" s="90"/>
      <c r="EU18" s="90"/>
      <c r="EV18" s="90"/>
      <c r="EW18" s="64"/>
      <c r="EX18" s="72">
        <v>1968</v>
      </c>
      <c r="EY18" s="81"/>
      <c r="EZ18" s="81"/>
      <c r="FA18" s="81"/>
      <c r="FB18" s="80"/>
      <c r="FC18" s="81"/>
      <c r="FD18" s="81"/>
    </row>
    <row r="19" spans="1:160" ht="12" customHeight="1" x14ac:dyDescent="0.15">
      <c r="A19" s="4"/>
      <c r="B19" s="143"/>
      <c r="C19" s="141"/>
      <c r="D19" s="144"/>
      <c r="E19" s="145"/>
      <c r="F19" s="167"/>
      <c r="G19" s="146"/>
      <c r="H19" s="115"/>
      <c r="I19" s="140"/>
      <c r="J19" s="141"/>
      <c r="K19" s="141"/>
      <c r="L19" s="142"/>
      <c r="M19" s="136"/>
      <c r="N19" s="136"/>
      <c r="O19" s="114"/>
      <c r="P19" s="137"/>
      <c r="Q19" s="138"/>
      <c r="R19" s="138"/>
      <c r="S19" s="139"/>
      <c r="T19" s="16" t="s">
        <v>47</v>
      </c>
      <c r="U19" s="17">
        <f>IF(O15="","",O15+SUM(U15:U18))</f>
        <v>11</v>
      </c>
      <c r="V19" s="17">
        <f>IF(B15="", "", SUM(V15:V18))</f>
        <v>80</v>
      </c>
      <c r="W19" s="18" t="s">
        <v>41</v>
      </c>
      <c r="X19" s="19" t="str">
        <f>IF($B15="","",IF(V19 &gt;= X17, "Y", "N"))</f>
        <v>Y</v>
      </c>
      <c r="Y19" s="46"/>
      <c r="Z19" s="5"/>
      <c r="AA19" s="82"/>
      <c r="AB19" s="64"/>
      <c r="AC19" s="64"/>
      <c r="AD19" s="64"/>
      <c r="AE19" s="158"/>
      <c r="AF19" s="62" t="s">
        <v>31</v>
      </c>
      <c r="AG19" s="66" t="e">
        <f>NA()</f>
        <v>#N/A</v>
      </c>
      <c r="AH19" s="66" t="e">
        <f>NA()</f>
        <v>#N/A</v>
      </c>
      <c r="AI19" s="66" t="e">
        <f>NA()</f>
        <v>#N/A</v>
      </c>
      <c r="AJ19" s="66" t="e">
        <f>NA()</f>
        <v>#N/A</v>
      </c>
      <c r="AK19" s="66" t="e">
        <f>NA()</f>
        <v>#N/A</v>
      </c>
      <c r="AL19" s="66" t="e">
        <f>NA()</f>
        <v>#N/A</v>
      </c>
      <c r="AM19" s="66" t="e">
        <f>NA()</f>
        <v>#N/A</v>
      </c>
      <c r="AN19" s="66" t="e">
        <f>NA()</f>
        <v>#N/A</v>
      </c>
      <c r="AO19" s="66" t="e">
        <f>NA()</f>
        <v>#N/A</v>
      </c>
      <c r="AP19" s="66" t="e">
        <f>NA()</f>
        <v>#N/A</v>
      </c>
      <c r="AQ19" s="66" t="e">
        <f>NA()</f>
        <v>#N/A</v>
      </c>
      <c r="AR19" s="66" t="e">
        <f>NA()</f>
        <v>#N/A</v>
      </c>
      <c r="AS19" s="66" t="e">
        <f>NA()</f>
        <v>#N/A</v>
      </c>
      <c r="AT19" s="66" t="e">
        <f>NA()</f>
        <v>#N/A</v>
      </c>
      <c r="AU19" s="66" t="e">
        <f>NA()</f>
        <v>#N/A</v>
      </c>
      <c r="AV19" s="66">
        <v>2</v>
      </c>
      <c r="AW19" s="66">
        <v>4</v>
      </c>
      <c r="AX19" s="66" t="e">
        <f>NA()</f>
        <v>#N/A</v>
      </c>
      <c r="AY19" s="66" t="e">
        <f>NA()</f>
        <v>#N/A</v>
      </c>
      <c r="AZ19" s="66" t="e">
        <f>NA()</f>
        <v>#N/A</v>
      </c>
      <c r="BA19" s="66" t="e">
        <f>NA()</f>
        <v>#N/A</v>
      </c>
      <c r="BB19" s="66" t="e">
        <f>NA()</f>
        <v>#N/A</v>
      </c>
      <c r="BC19" s="66" t="e">
        <f>NA()</f>
        <v>#N/A</v>
      </c>
      <c r="BD19" s="66" t="e">
        <f>NA()</f>
        <v>#N/A</v>
      </c>
      <c r="BE19" s="66" t="e">
        <f>NA()</f>
        <v>#N/A</v>
      </c>
      <c r="BF19" s="66" t="e">
        <f>NA()</f>
        <v>#N/A</v>
      </c>
      <c r="BG19" s="66" t="e">
        <f>NA()</f>
        <v>#N/A</v>
      </c>
      <c r="BH19" s="66" t="e">
        <f>NA()</f>
        <v>#N/A</v>
      </c>
      <c r="BI19" s="66" t="e">
        <f>NA()</f>
        <v>#N/A</v>
      </c>
      <c r="BJ19" s="66" t="e">
        <f>NA()</f>
        <v>#N/A</v>
      </c>
      <c r="BK19" s="66" t="e">
        <f>NA()</f>
        <v>#N/A</v>
      </c>
      <c r="BL19" s="66" t="e">
        <f>NA()</f>
        <v>#N/A</v>
      </c>
      <c r="BM19" s="66" t="e">
        <f>NA()</f>
        <v>#N/A</v>
      </c>
      <c r="BN19" s="66" t="e">
        <f>NA()</f>
        <v>#N/A</v>
      </c>
      <c r="BO19" s="66" t="e">
        <f>NA()</f>
        <v>#N/A</v>
      </c>
      <c r="BP19" s="66" t="e">
        <f>NA()</f>
        <v>#N/A</v>
      </c>
      <c r="BQ19" s="66" t="e">
        <f>NA()</f>
        <v>#N/A</v>
      </c>
      <c r="BR19" s="66" t="e">
        <f>NA()</f>
        <v>#N/A</v>
      </c>
      <c r="BS19" s="66" t="e">
        <f>NA()</f>
        <v>#N/A</v>
      </c>
      <c r="BT19" s="90"/>
      <c r="BU19" s="95" t="str">
        <f t="shared" si="10"/>
        <v>Mercury Fly-by</v>
      </c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>
        <v>-1</v>
      </c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65" t="str">
        <f t="shared" si="11"/>
        <v>Mercury Fly-by</v>
      </c>
      <c r="DJ19" s="90"/>
      <c r="DK19" s="90"/>
      <c r="DL19" s="90"/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>
        <v>1</v>
      </c>
      <c r="DZ19" s="90"/>
      <c r="EA19" s="90"/>
      <c r="EB19" s="90"/>
      <c r="EC19" s="90"/>
      <c r="ED19" s="90"/>
      <c r="EE19" s="90"/>
      <c r="EF19" s="90"/>
      <c r="EG19" s="90"/>
      <c r="EH19" s="90"/>
      <c r="EI19" s="90"/>
      <c r="EJ19" s="90"/>
      <c r="EK19" s="90"/>
      <c r="EL19" s="90"/>
      <c r="EM19" s="90"/>
      <c r="EN19" s="90"/>
      <c r="EO19" s="90"/>
      <c r="EP19" s="90"/>
      <c r="EQ19" s="90"/>
      <c r="ER19" s="90"/>
      <c r="ES19" s="90"/>
      <c r="ET19" s="90"/>
      <c r="EU19" s="90"/>
      <c r="EV19" s="90"/>
      <c r="EW19" s="64"/>
      <c r="EX19" s="72">
        <v>1969</v>
      </c>
      <c r="EY19" s="81"/>
      <c r="EZ19" s="81"/>
      <c r="FA19" s="81"/>
      <c r="FB19" s="80"/>
      <c r="FC19" s="81"/>
      <c r="FD19" s="81"/>
    </row>
    <row r="20" spans="1:160" ht="12" customHeight="1" x14ac:dyDescent="0.15">
      <c r="A20" s="4"/>
      <c r="B20" s="124" t="s">
        <v>10</v>
      </c>
      <c r="C20" s="119" t="str">
        <f t="shared" ref="C20" si="26">IF(B20="", "", "to")</f>
        <v>to</v>
      </c>
      <c r="D20" s="127" t="s">
        <v>12</v>
      </c>
      <c r="E20" s="130" t="str">
        <f t="shared" ref="E20" si="27">IF(B20="","",IF(BT20&lt;0,BT20,""))</f>
        <v/>
      </c>
      <c r="F20" s="121" t="s">
        <v>85</v>
      </c>
      <c r="G20" s="133">
        <f t="shared" ref="G20" si="28">IF(B20="","",IF(OR(BT20&gt;0,AND(BT20&lt;0,F20="Y")),ABS(BT20),0))</f>
        <v>0</v>
      </c>
      <c r="H20" s="115">
        <v>1</v>
      </c>
      <c r="I20" s="117">
        <f t="shared" ref="I20" si="29">IF(B20="","",ROUNDUP(G20*H20,0))</f>
        <v>0</v>
      </c>
      <c r="J20" s="119" cm="1">
        <f t="array" ref="J20">IF(B20="", "", _xlfn.XLOOKUP(B20, Origins, _xlfn.XLOOKUP(D20, Destinations, Maneuver_Difficulties,"")))</f>
        <v>3</v>
      </c>
      <c r="K20" s="119">
        <f t="shared" ref="K20" si="30">IF(AND(H20&lt;1, H20&gt;0), ROUNDUP(J20/H20, 0), J20)</f>
        <v>3</v>
      </c>
      <c r="L20" s="121">
        <v>1969</v>
      </c>
      <c r="M20" s="98" t="str">
        <f>IF(B20="","",IF(ISNA(FB20),"-",IF(AND(L20-FC20 &gt;= 0, MOD(L20-FC20,FD20)=0),"Y","N")))</f>
        <v>-</v>
      </c>
      <c r="N20" s="98">
        <f t="shared" ref="N20" si="31">IF(L20="", "", L20+I20)</f>
        <v>1969</v>
      </c>
      <c r="O20" s="101">
        <v>11</v>
      </c>
      <c r="P20" s="13">
        <v>1</v>
      </c>
      <c r="Q20" s="14" t="s">
        <v>6</v>
      </c>
      <c r="R20" s="13">
        <f>_xlfn.XLOOKUP(Q20, $AB$5:$AB$10, $AC$5:$AC$10, "", 0)</f>
        <v>9</v>
      </c>
      <c r="S20" s="13">
        <f>IF(Q20="Ion Thruster", 5 * I20, _xlfn.XLOOKUP(Q20, $AB$5:$AB$10, $AD$5:$AD$10, "", 0))</f>
        <v>80</v>
      </c>
      <c r="T20" s="15">
        <v>1</v>
      </c>
      <c r="U20" s="13">
        <f t="shared" ref="U20:U23" si="32">IF(R20="", "", R20*T20)</f>
        <v>9</v>
      </c>
      <c r="V20" s="13">
        <f t="shared" ref="V20:V23" si="33">IF(S20="", "", S20*T20)</f>
        <v>80</v>
      </c>
      <c r="W20" s="103"/>
      <c r="X20" s="104"/>
      <c r="Y20" s="43"/>
      <c r="Z20" s="5"/>
      <c r="AA20" s="82"/>
      <c r="AB20" s="64"/>
      <c r="AC20" s="64"/>
      <c r="AD20" s="64"/>
      <c r="AE20" s="158"/>
      <c r="AF20" s="62" t="s">
        <v>37</v>
      </c>
      <c r="AG20" s="66" t="e">
        <f>NA()</f>
        <v>#N/A</v>
      </c>
      <c r="AH20" s="66" t="e">
        <f>NA()</f>
        <v>#N/A</v>
      </c>
      <c r="AI20" s="66" t="e">
        <f>NA()</f>
        <v>#N/A</v>
      </c>
      <c r="AJ20" s="66" t="e">
        <f>NA()</f>
        <v>#N/A</v>
      </c>
      <c r="AK20" s="66" t="e">
        <f>NA()</f>
        <v>#N/A</v>
      </c>
      <c r="AL20" s="66" t="e">
        <f>NA()</f>
        <v>#N/A</v>
      </c>
      <c r="AM20" s="66" t="e">
        <f>NA()</f>
        <v>#N/A</v>
      </c>
      <c r="AN20" s="66">
        <v>7</v>
      </c>
      <c r="AO20" s="66" t="e">
        <f>NA()</f>
        <v>#N/A</v>
      </c>
      <c r="AP20" s="66" t="e">
        <f>NA()</f>
        <v>#N/A</v>
      </c>
      <c r="AQ20" s="66" t="e">
        <f>NA()</f>
        <v>#N/A</v>
      </c>
      <c r="AR20" s="66" t="e">
        <f>NA()</f>
        <v>#N/A</v>
      </c>
      <c r="AS20" s="66" t="e">
        <f>NA()</f>
        <v>#N/A</v>
      </c>
      <c r="AT20" s="66" t="e">
        <f>NA()</f>
        <v>#N/A</v>
      </c>
      <c r="AU20" s="66" t="e">
        <f>NA()</f>
        <v>#N/A</v>
      </c>
      <c r="AV20" s="66" t="e">
        <f>NA()</f>
        <v>#N/A</v>
      </c>
      <c r="AW20" s="66">
        <v>2</v>
      </c>
      <c r="AX20" s="66" t="e">
        <f>NA()</f>
        <v>#N/A</v>
      </c>
      <c r="AY20" s="66" t="e">
        <f>NA()</f>
        <v>#N/A</v>
      </c>
      <c r="AZ20" s="66" t="e">
        <f>NA()</f>
        <v>#N/A</v>
      </c>
      <c r="BA20" s="66" t="e">
        <f>NA()</f>
        <v>#N/A</v>
      </c>
      <c r="BB20" s="66" t="e">
        <f>NA()</f>
        <v>#N/A</v>
      </c>
      <c r="BC20" s="66" t="e">
        <f>NA()</f>
        <v>#N/A</v>
      </c>
      <c r="BD20" s="66" t="e">
        <f>NA()</f>
        <v>#N/A</v>
      </c>
      <c r="BE20" s="66" t="e">
        <f>NA()</f>
        <v>#N/A</v>
      </c>
      <c r="BF20" s="66" t="e">
        <f>NA()</f>
        <v>#N/A</v>
      </c>
      <c r="BG20" s="66" t="e">
        <f>NA()</f>
        <v>#N/A</v>
      </c>
      <c r="BH20" s="66" t="e">
        <f>NA()</f>
        <v>#N/A</v>
      </c>
      <c r="BI20" s="66" t="e">
        <f>NA()</f>
        <v>#N/A</v>
      </c>
      <c r="BJ20" s="66" t="e">
        <f>NA()</f>
        <v>#N/A</v>
      </c>
      <c r="BK20" s="66" t="e">
        <f>NA()</f>
        <v>#N/A</v>
      </c>
      <c r="BL20" s="66" t="e">
        <f>NA()</f>
        <v>#N/A</v>
      </c>
      <c r="BM20" s="66" t="e">
        <f>NA()</f>
        <v>#N/A</v>
      </c>
      <c r="BN20" s="66" t="e">
        <f>NA()</f>
        <v>#N/A</v>
      </c>
      <c r="BO20" s="66" t="e">
        <f>NA()</f>
        <v>#N/A</v>
      </c>
      <c r="BP20" s="66" t="e">
        <f>NA()</f>
        <v>#N/A</v>
      </c>
      <c r="BQ20" s="66" t="e">
        <f>NA()</f>
        <v>#N/A</v>
      </c>
      <c r="BR20" s="66" t="e">
        <f>NA()</f>
        <v>#N/A</v>
      </c>
      <c r="BS20" s="66" t="e">
        <f>NA()</f>
        <v>#N/A</v>
      </c>
      <c r="BT20" s="94" cm="1">
        <f t="array" ref="BT20">_xlfn.XLOOKUP(B20,Origins,_xlfn.XLOOKUP(D20,Destinations,Maneuver_Years))</f>
        <v>0</v>
      </c>
      <c r="BU20" s="95" t="str">
        <f t="shared" si="10"/>
        <v>Mercury Orbit</v>
      </c>
      <c r="BV20" s="96"/>
      <c r="BW20" s="96"/>
      <c r="BX20" s="96"/>
      <c r="BY20" s="96"/>
      <c r="BZ20" s="96"/>
      <c r="CA20" s="96"/>
      <c r="CB20" s="96"/>
      <c r="CC20" s="96">
        <v>1</v>
      </c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65" t="str">
        <f t="shared" si="11"/>
        <v>Mercury Orbit</v>
      </c>
      <c r="DJ20" s="90"/>
      <c r="DK20" s="90"/>
      <c r="DL20" s="90"/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90"/>
      <c r="EB20" s="90"/>
      <c r="EC20" s="90"/>
      <c r="ED20" s="90"/>
      <c r="EE20" s="90"/>
      <c r="EF20" s="90"/>
      <c r="EG20" s="90"/>
      <c r="EH20" s="90"/>
      <c r="EI20" s="90"/>
      <c r="EJ20" s="90"/>
      <c r="EK20" s="90"/>
      <c r="EL20" s="90"/>
      <c r="EM20" s="90"/>
      <c r="EN20" s="90"/>
      <c r="EO20" s="90"/>
      <c r="EP20" s="90"/>
      <c r="EQ20" s="90"/>
      <c r="ER20" s="90"/>
      <c r="ES20" s="90"/>
      <c r="ET20" s="90"/>
      <c r="EU20" s="90"/>
      <c r="EV20" s="90"/>
      <c r="EW20" s="64"/>
      <c r="EX20" s="72">
        <v>1970</v>
      </c>
      <c r="EY20" s="81"/>
      <c r="EZ20" s="81"/>
      <c r="FA20" s="81"/>
      <c r="FB20" s="80" t="e">
        <f>_xlfn.XLOOKUP(_xlfn.CONCAT($B20, ",", $D20), $EY$5:$EY$12, $EY$5:$EY$12)</f>
        <v>#N/A</v>
      </c>
      <c r="FC20" s="80" t="e">
        <f>_xlfn.XLOOKUP($FB20, $EY$5:$EY$12, $EZ$5:$EZ$12)</f>
        <v>#N/A</v>
      </c>
      <c r="FD20" s="80" t="e">
        <f>_xlfn.XLOOKUP($FB20, $EY$5:$EY$12, $FA$5:$FA$12)</f>
        <v>#N/A</v>
      </c>
    </row>
    <row r="21" spans="1:160" ht="12" customHeight="1" x14ac:dyDescent="0.15">
      <c r="A21" s="4"/>
      <c r="B21" s="125"/>
      <c r="C21" s="119"/>
      <c r="D21" s="128"/>
      <c r="E21" s="131"/>
      <c r="F21" s="166"/>
      <c r="G21" s="134"/>
      <c r="H21" s="115"/>
      <c r="I21" s="117"/>
      <c r="J21" s="119"/>
      <c r="K21" s="119"/>
      <c r="L21" s="122"/>
      <c r="M21" s="99"/>
      <c r="N21" s="99"/>
      <c r="O21" s="101"/>
      <c r="P21" s="13">
        <v>2</v>
      </c>
      <c r="Q21" s="14"/>
      <c r="R21" s="13" t="str">
        <f>_xlfn.XLOOKUP(Q21, $AB$5:$AB$10, $AC$5:$AC$10, "", 0)</f>
        <v/>
      </c>
      <c r="S21" s="13" t="str">
        <f>IF(Q21="Ion Thruster", 5 * I21, _xlfn.XLOOKUP(Q21, $AB$5:$AB$10, $AD$5:$AD$10, "", 0))</f>
        <v/>
      </c>
      <c r="T21" s="15"/>
      <c r="U21" s="13" t="str">
        <f t="shared" si="32"/>
        <v/>
      </c>
      <c r="V21" s="13" t="str">
        <f t="shared" si="33"/>
        <v/>
      </c>
      <c r="W21" s="105"/>
      <c r="X21" s="106"/>
      <c r="Y21" s="44"/>
      <c r="Z21" s="5"/>
      <c r="AA21" s="82"/>
      <c r="AB21" s="64"/>
      <c r="AC21" s="64"/>
      <c r="AD21" s="64"/>
      <c r="AE21" s="158"/>
      <c r="AF21" s="62" t="s">
        <v>38</v>
      </c>
      <c r="AG21" s="66" t="e">
        <f>NA()</f>
        <v>#N/A</v>
      </c>
      <c r="AH21" s="66" t="e">
        <f>NA()</f>
        <v>#N/A</v>
      </c>
      <c r="AI21" s="66" t="e">
        <f>NA()</f>
        <v>#N/A</v>
      </c>
      <c r="AJ21" s="66" t="e">
        <f>NA()</f>
        <v>#N/A</v>
      </c>
      <c r="AK21" s="66" t="e">
        <f>NA()</f>
        <v>#N/A</v>
      </c>
      <c r="AL21" s="66" t="e">
        <f>NA()</f>
        <v>#N/A</v>
      </c>
      <c r="AM21" s="66" t="e">
        <f>NA()</f>
        <v>#N/A</v>
      </c>
      <c r="AN21" s="66" t="e">
        <f>NA()</f>
        <v>#N/A</v>
      </c>
      <c r="AO21" s="66" t="e">
        <f>NA()</f>
        <v>#N/A</v>
      </c>
      <c r="AP21" s="66" t="e">
        <f>NA()</f>
        <v>#N/A</v>
      </c>
      <c r="AQ21" s="66" t="e">
        <f>NA()</f>
        <v>#N/A</v>
      </c>
      <c r="AR21" s="66" t="e">
        <f>NA()</f>
        <v>#N/A</v>
      </c>
      <c r="AS21" s="66" t="e">
        <f>NA()</f>
        <v>#N/A</v>
      </c>
      <c r="AT21" s="66" t="e">
        <f>NA()</f>
        <v>#N/A</v>
      </c>
      <c r="AU21" s="66" t="e">
        <f>NA()</f>
        <v>#N/A</v>
      </c>
      <c r="AV21" s="66">
        <v>2</v>
      </c>
      <c r="AW21" s="66" t="e">
        <f>NA()</f>
        <v>#N/A</v>
      </c>
      <c r="AX21" s="66" t="e">
        <f>NA()</f>
        <v>#N/A</v>
      </c>
      <c r="AY21" s="66" t="e">
        <f>NA()</f>
        <v>#N/A</v>
      </c>
      <c r="AZ21" s="66" t="e">
        <f>NA()</f>
        <v>#N/A</v>
      </c>
      <c r="BA21" s="66" t="e">
        <f>NA()</f>
        <v>#N/A</v>
      </c>
      <c r="BB21" s="66" t="e">
        <f>NA()</f>
        <v>#N/A</v>
      </c>
      <c r="BC21" s="66" t="e">
        <f>NA()</f>
        <v>#N/A</v>
      </c>
      <c r="BD21" s="66" t="e">
        <f>NA()</f>
        <v>#N/A</v>
      </c>
      <c r="BE21" s="66" t="e">
        <f>NA()</f>
        <v>#N/A</v>
      </c>
      <c r="BF21" s="66" t="e">
        <f>NA()</f>
        <v>#N/A</v>
      </c>
      <c r="BG21" s="66" t="e">
        <f>NA()</f>
        <v>#N/A</v>
      </c>
      <c r="BH21" s="66" t="e">
        <f>NA()</f>
        <v>#N/A</v>
      </c>
      <c r="BI21" s="66" t="e">
        <f>NA()</f>
        <v>#N/A</v>
      </c>
      <c r="BJ21" s="66" t="e">
        <f>NA()</f>
        <v>#N/A</v>
      </c>
      <c r="BK21" s="66" t="e">
        <f>NA()</f>
        <v>#N/A</v>
      </c>
      <c r="BL21" s="66" t="e">
        <f>NA()</f>
        <v>#N/A</v>
      </c>
      <c r="BM21" s="66" t="e">
        <f>NA()</f>
        <v>#N/A</v>
      </c>
      <c r="BN21" s="66" t="e">
        <f>NA()</f>
        <v>#N/A</v>
      </c>
      <c r="BO21" s="66" t="e">
        <f>NA()</f>
        <v>#N/A</v>
      </c>
      <c r="BP21" s="66" t="e">
        <f>NA()</f>
        <v>#N/A</v>
      </c>
      <c r="BQ21" s="66" t="e">
        <f>NA()</f>
        <v>#N/A</v>
      </c>
      <c r="BR21" s="66" t="e">
        <f>NA()</f>
        <v>#N/A</v>
      </c>
      <c r="BS21" s="66" t="e">
        <f>NA()</f>
        <v>#N/A</v>
      </c>
      <c r="BT21" s="93"/>
      <c r="BU21" s="95" t="str">
        <f t="shared" si="10"/>
        <v>Mercury</v>
      </c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65" t="str">
        <f t="shared" si="11"/>
        <v>Mercury</v>
      </c>
      <c r="DJ21" s="90"/>
      <c r="DK21" s="90"/>
      <c r="DL21" s="90"/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90"/>
      <c r="EB21" s="90"/>
      <c r="EC21" s="90"/>
      <c r="ED21" s="90"/>
      <c r="EE21" s="90"/>
      <c r="EF21" s="90"/>
      <c r="EG21" s="90"/>
      <c r="EH21" s="90"/>
      <c r="EI21" s="90"/>
      <c r="EJ21" s="90"/>
      <c r="EK21" s="90"/>
      <c r="EL21" s="90"/>
      <c r="EM21" s="90"/>
      <c r="EN21" s="90"/>
      <c r="EO21" s="90"/>
      <c r="EP21" s="90"/>
      <c r="EQ21" s="90"/>
      <c r="ER21" s="90"/>
      <c r="ES21" s="90"/>
      <c r="ET21" s="90"/>
      <c r="EU21" s="90"/>
      <c r="EV21" s="90"/>
      <c r="EW21" s="64"/>
      <c r="EX21" s="72">
        <v>1971</v>
      </c>
      <c r="EY21" s="81"/>
      <c r="EZ21" s="81"/>
      <c r="FA21" s="81"/>
      <c r="FB21" s="80"/>
      <c r="FC21" s="81"/>
      <c r="FD21" s="81"/>
    </row>
    <row r="22" spans="1:160" ht="12" customHeight="1" x14ac:dyDescent="0.15">
      <c r="A22" s="4"/>
      <c r="B22" s="125"/>
      <c r="C22" s="119"/>
      <c r="D22" s="128"/>
      <c r="E22" s="131"/>
      <c r="F22" s="166"/>
      <c r="G22" s="134"/>
      <c r="H22" s="115"/>
      <c r="I22" s="117"/>
      <c r="J22" s="119"/>
      <c r="K22" s="119"/>
      <c r="L22" s="122"/>
      <c r="M22" s="99"/>
      <c r="N22" s="99"/>
      <c r="O22" s="101"/>
      <c r="P22" s="13">
        <v>3</v>
      </c>
      <c r="Q22" s="14"/>
      <c r="R22" s="13" t="str">
        <f>_xlfn.XLOOKUP(Q22, $AB$5:$AB$10, $AC$5:$AC$10, "", 0)</f>
        <v/>
      </c>
      <c r="S22" s="13" t="str">
        <f>IF(Q22="Ion Thruster", 5 * I22, _xlfn.XLOOKUP(Q22, $AB$5:$AB$10, $AD$5:$AD$10, "", 0))</f>
        <v/>
      </c>
      <c r="T22" s="15"/>
      <c r="U22" s="13" t="str">
        <f t="shared" si="32"/>
        <v/>
      </c>
      <c r="V22" s="13" t="str">
        <f t="shared" si="33"/>
        <v/>
      </c>
      <c r="W22" s="107" t="s">
        <v>48</v>
      </c>
      <c r="X22" s="109">
        <f>IF(B20="", "", K20*U24)</f>
        <v>60</v>
      </c>
      <c r="Y22" s="45"/>
      <c r="Z22" s="5"/>
      <c r="AA22" s="82"/>
      <c r="AB22" s="64"/>
      <c r="AC22" s="64"/>
      <c r="AD22" s="64"/>
      <c r="AE22" s="158"/>
      <c r="AF22" s="62" t="s">
        <v>32</v>
      </c>
      <c r="AG22" s="66" t="e">
        <f>NA()</f>
        <v>#N/A</v>
      </c>
      <c r="AH22" s="66" t="e">
        <f>NA()</f>
        <v>#N/A</v>
      </c>
      <c r="AI22" s="66" t="e">
        <f>NA()</f>
        <v>#N/A</v>
      </c>
      <c r="AJ22" s="66" t="e">
        <f>NA()</f>
        <v>#N/A</v>
      </c>
      <c r="AK22" s="66" t="e">
        <f>NA()</f>
        <v>#N/A</v>
      </c>
      <c r="AL22" s="66" t="e">
        <f>NA()</f>
        <v>#N/A</v>
      </c>
      <c r="AM22" s="66" t="e">
        <f>NA()</f>
        <v>#N/A</v>
      </c>
      <c r="AN22" s="66">
        <v>3</v>
      </c>
      <c r="AO22" s="66">
        <v>9</v>
      </c>
      <c r="AP22" s="66" t="e">
        <f>NA()</f>
        <v>#N/A</v>
      </c>
      <c r="AQ22" s="66" t="e">
        <f>NA()</f>
        <v>#N/A</v>
      </c>
      <c r="AR22" s="66" t="e">
        <f>NA()</f>
        <v>#N/A</v>
      </c>
      <c r="AS22" s="66" t="e">
        <f>NA()</f>
        <v>#N/A</v>
      </c>
      <c r="AT22" s="66" t="e">
        <f>NA()</f>
        <v>#N/A</v>
      </c>
      <c r="AU22" s="66" t="e">
        <f>NA()</f>
        <v>#N/A</v>
      </c>
      <c r="AV22" s="66" t="e">
        <f>NA()</f>
        <v>#N/A</v>
      </c>
      <c r="AW22" s="66" t="e">
        <f>NA()</f>
        <v>#N/A</v>
      </c>
      <c r="AX22" s="66" t="e">
        <f>NA()</f>
        <v>#N/A</v>
      </c>
      <c r="AY22" s="66" t="e">
        <f>NA()</f>
        <v>#N/A</v>
      </c>
      <c r="AZ22" s="66" t="e">
        <f>NA()</f>
        <v>#N/A</v>
      </c>
      <c r="BA22" s="66">
        <v>0</v>
      </c>
      <c r="BB22" s="66" t="e">
        <f>NA()</f>
        <v>#N/A</v>
      </c>
      <c r="BC22" s="66" t="e">
        <f>NA()</f>
        <v>#N/A</v>
      </c>
      <c r="BD22" s="66" t="e">
        <f>NA()</f>
        <v>#N/A</v>
      </c>
      <c r="BE22" s="66" t="e">
        <f>NA()</f>
        <v>#N/A</v>
      </c>
      <c r="BF22" s="66" t="e">
        <f>NA()</f>
        <v>#N/A</v>
      </c>
      <c r="BG22" s="66" t="e">
        <f>NA()</f>
        <v>#N/A</v>
      </c>
      <c r="BH22" s="66" t="e">
        <f>NA()</f>
        <v>#N/A</v>
      </c>
      <c r="BI22" s="66" t="e">
        <f>NA()</f>
        <v>#N/A</v>
      </c>
      <c r="BJ22" s="66" t="e">
        <f>NA()</f>
        <v>#N/A</v>
      </c>
      <c r="BK22" s="66" t="e">
        <f>NA()</f>
        <v>#N/A</v>
      </c>
      <c r="BL22" s="66" t="e">
        <f>NA()</f>
        <v>#N/A</v>
      </c>
      <c r="BM22" s="66" t="e">
        <f>NA()</f>
        <v>#N/A</v>
      </c>
      <c r="BN22" s="66" t="e">
        <f>NA()</f>
        <v>#N/A</v>
      </c>
      <c r="BO22" s="66" t="e">
        <f>NA()</f>
        <v>#N/A</v>
      </c>
      <c r="BP22" s="66" t="e">
        <f>NA()</f>
        <v>#N/A</v>
      </c>
      <c r="BQ22" s="66" t="e">
        <f>NA()</f>
        <v>#N/A</v>
      </c>
      <c r="BR22" s="66" t="e">
        <f>NA()</f>
        <v>#N/A</v>
      </c>
      <c r="BS22" s="66" t="e">
        <f>NA()</f>
        <v>#N/A</v>
      </c>
      <c r="BT22" s="90"/>
      <c r="BU22" s="95" t="str">
        <f t="shared" si="10"/>
        <v>Venus Orbit</v>
      </c>
      <c r="BV22" s="96"/>
      <c r="BW22" s="96"/>
      <c r="BX22" s="96"/>
      <c r="BY22" s="96"/>
      <c r="BZ22" s="96"/>
      <c r="CA22" s="96"/>
      <c r="CB22" s="96"/>
      <c r="CC22" s="96">
        <v>1</v>
      </c>
      <c r="CD22" s="96">
        <v>1</v>
      </c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65" t="str">
        <f t="shared" si="11"/>
        <v>Venus Orbit</v>
      </c>
      <c r="DJ22" s="90"/>
      <c r="DK22" s="90"/>
      <c r="DL22" s="90"/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90"/>
      <c r="EB22" s="90"/>
      <c r="EC22" s="90"/>
      <c r="ED22" s="90"/>
      <c r="EE22" s="90"/>
      <c r="EF22" s="90"/>
      <c r="EG22" s="90"/>
      <c r="EH22" s="90"/>
      <c r="EI22" s="90"/>
      <c r="EJ22" s="90"/>
      <c r="EK22" s="90"/>
      <c r="EL22" s="90"/>
      <c r="EM22" s="90"/>
      <c r="EN22" s="90"/>
      <c r="EO22" s="90"/>
      <c r="EP22" s="90"/>
      <c r="EQ22" s="90"/>
      <c r="ER22" s="90"/>
      <c r="ES22" s="90"/>
      <c r="ET22" s="90"/>
      <c r="EU22" s="90"/>
      <c r="EV22" s="90"/>
      <c r="EW22" s="64"/>
      <c r="EX22" s="72">
        <v>1972</v>
      </c>
      <c r="EY22" s="81"/>
      <c r="EZ22" s="81"/>
      <c r="FA22" s="81"/>
      <c r="FB22" s="80"/>
      <c r="FC22" s="81"/>
      <c r="FD22" s="81"/>
    </row>
    <row r="23" spans="1:160" ht="12" customHeight="1" x14ac:dyDescent="0.15">
      <c r="A23" s="4"/>
      <c r="B23" s="125"/>
      <c r="C23" s="119"/>
      <c r="D23" s="128"/>
      <c r="E23" s="131"/>
      <c r="F23" s="166"/>
      <c r="G23" s="134"/>
      <c r="H23" s="115"/>
      <c r="I23" s="117"/>
      <c r="J23" s="119"/>
      <c r="K23" s="119"/>
      <c r="L23" s="122"/>
      <c r="M23" s="99"/>
      <c r="N23" s="99"/>
      <c r="O23" s="101"/>
      <c r="P23" s="13">
        <v>4</v>
      </c>
      <c r="Q23" s="14"/>
      <c r="R23" s="13" t="str">
        <f>_xlfn.XLOOKUP(Q23, $AB$5:$AB$10, $AC$5:$AC$10, "", 0)</f>
        <v/>
      </c>
      <c r="S23" s="13" t="str">
        <f>IF(Q23="Ion Thruster", 5 * I23, _xlfn.XLOOKUP(Q23, $AB$5:$AB$10, $AD$5:$AD$10, "", 0))</f>
        <v/>
      </c>
      <c r="T23" s="15"/>
      <c r="U23" s="13" t="str">
        <f t="shared" si="32"/>
        <v/>
      </c>
      <c r="V23" s="13" t="str">
        <f t="shared" si="33"/>
        <v/>
      </c>
      <c r="W23" s="108"/>
      <c r="X23" s="110"/>
      <c r="Y23" s="44"/>
      <c r="Z23" s="5"/>
      <c r="AA23" s="82"/>
      <c r="AB23" s="64"/>
      <c r="AC23" s="64"/>
      <c r="AD23" s="64"/>
      <c r="AE23" s="158"/>
      <c r="AF23" s="62" t="s">
        <v>33</v>
      </c>
      <c r="AG23" s="66" t="e">
        <f>NA()</f>
        <v>#N/A</v>
      </c>
      <c r="AH23" s="66" t="e">
        <f>NA()</f>
        <v>#N/A</v>
      </c>
      <c r="AI23" s="66" t="e">
        <f>NA()</f>
        <v>#N/A</v>
      </c>
      <c r="AJ23" s="66" t="e">
        <f>NA()</f>
        <v>#N/A</v>
      </c>
      <c r="AK23" s="66" t="e">
        <f>NA()</f>
        <v>#N/A</v>
      </c>
      <c r="AL23" s="66" t="e">
        <f>NA()</f>
        <v>#N/A</v>
      </c>
      <c r="AM23" s="66" t="e">
        <f>NA()</f>
        <v>#N/A</v>
      </c>
      <c r="AN23" s="66" t="e">
        <f>NA()</f>
        <v>#N/A</v>
      </c>
      <c r="AO23" s="66" t="e">
        <f>NA()</f>
        <v>#N/A</v>
      </c>
      <c r="AP23" s="66" t="e">
        <f>NA()</f>
        <v>#N/A</v>
      </c>
      <c r="AQ23" s="66" t="e">
        <f>NA()</f>
        <v>#N/A</v>
      </c>
      <c r="AR23" s="66" t="e">
        <f>NA()</f>
        <v>#N/A</v>
      </c>
      <c r="AS23" s="66" t="e">
        <f>NA()</f>
        <v>#N/A</v>
      </c>
      <c r="AT23" s="66" t="e">
        <f>NA()</f>
        <v>#N/A</v>
      </c>
      <c r="AU23" s="66" t="e">
        <f>NA()</f>
        <v>#N/A</v>
      </c>
      <c r="AV23" s="66" t="e">
        <f>NA()</f>
        <v>#N/A</v>
      </c>
      <c r="AW23" s="66" t="e">
        <f>NA()</f>
        <v>#N/A</v>
      </c>
      <c r="AX23" s="66">
        <v>1</v>
      </c>
      <c r="AY23" s="66">
        <v>0</v>
      </c>
      <c r="AZ23" s="66" t="e">
        <f>NA()</f>
        <v>#N/A</v>
      </c>
      <c r="BA23" s="66">
        <v>1</v>
      </c>
      <c r="BB23" s="66" t="e">
        <f>NA()</f>
        <v>#N/A</v>
      </c>
      <c r="BC23" s="66">
        <v>1</v>
      </c>
      <c r="BD23" s="66" t="e">
        <f>NA()</f>
        <v>#N/A</v>
      </c>
      <c r="BE23" s="66" t="e">
        <f>NA()</f>
        <v>#N/A</v>
      </c>
      <c r="BF23" s="66" t="e">
        <f>NA()</f>
        <v>#N/A</v>
      </c>
      <c r="BG23" s="66" t="e">
        <f>NA()</f>
        <v>#N/A</v>
      </c>
      <c r="BH23" s="66" t="e">
        <f>NA()</f>
        <v>#N/A</v>
      </c>
      <c r="BI23" s="66" t="e">
        <f>NA()</f>
        <v>#N/A</v>
      </c>
      <c r="BJ23" s="66" t="e">
        <f>NA()</f>
        <v>#N/A</v>
      </c>
      <c r="BK23" s="66" t="e">
        <f>NA()</f>
        <v>#N/A</v>
      </c>
      <c r="BL23" s="66" t="e">
        <f>NA()</f>
        <v>#N/A</v>
      </c>
      <c r="BM23" s="66" t="e">
        <f>NA()</f>
        <v>#N/A</v>
      </c>
      <c r="BN23" s="66" t="e">
        <f>NA()</f>
        <v>#N/A</v>
      </c>
      <c r="BO23" s="66" t="e">
        <f>NA()</f>
        <v>#N/A</v>
      </c>
      <c r="BP23" s="66" t="e">
        <f>NA()</f>
        <v>#N/A</v>
      </c>
      <c r="BQ23" s="66" t="e">
        <f>NA()</f>
        <v>#N/A</v>
      </c>
      <c r="BR23" s="66" t="e">
        <f>NA()</f>
        <v>#N/A</v>
      </c>
      <c r="BS23" s="66" t="e">
        <f>NA()</f>
        <v>#N/A</v>
      </c>
      <c r="BT23" s="90"/>
      <c r="BU23" s="95" t="str">
        <f t="shared" si="10"/>
        <v>Venus Fly-by</v>
      </c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>
        <v>-1</v>
      </c>
      <c r="CN23" s="96"/>
      <c r="CO23" s="96"/>
      <c r="CP23" s="96"/>
      <c r="CQ23" s="96"/>
      <c r="CR23" s="96">
        <v>1</v>
      </c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65" t="str">
        <f t="shared" si="11"/>
        <v>Venus Fly-by</v>
      </c>
      <c r="DJ23" s="90"/>
      <c r="DK23" s="90"/>
      <c r="DL23" s="90"/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90">
        <v>1</v>
      </c>
      <c r="EB23" s="90"/>
      <c r="EC23" s="90"/>
      <c r="ED23" s="90"/>
      <c r="EE23" s="90"/>
      <c r="EF23" s="90"/>
      <c r="EG23" s="90"/>
      <c r="EH23" s="90"/>
      <c r="EI23" s="90"/>
      <c r="EJ23" s="90"/>
      <c r="EK23" s="90"/>
      <c r="EL23" s="90"/>
      <c r="EM23" s="90"/>
      <c r="EN23" s="90"/>
      <c r="EO23" s="90"/>
      <c r="EP23" s="90"/>
      <c r="EQ23" s="90"/>
      <c r="ER23" s="90"/>
      <c r="ES23" s="90"/>
      <c r="ET23" s="90"/>
      <c r="EU23" s="90"/>
      <c r="EV23" s="90"/>
      <c r="EW23" s="64"/>
      <c r="EX23" s="72">
        <v>1973</v>
      </c>
      <c r="EY23" s="81"/>
      <c r="EZ23" s="81"/>
      <c r="FA23" s="81"/>
      <c r="FB23" s="80"/>
      <c r="FC23" s="81"/>
      <c r="FD23" s="81"/>
    </row>
    <row r="24" spans="1:160" ht="12" customHeight="1" x14ac:dyDescent="0.15">
      <c r="A24" s="4"/>
      <c r="B24" s="143"/>
      <c r="C24" s="141"/>
      <c r="D24" s="144"/>
      <c r="E24" s="145"/>
      <c r="F24" s="167"/>
      <c r="G24" s="146"/>
      <c r="H24" s="115"/>
      <c r="I24" s="140"/>
      <c r="J24" s="141"/>
      <c r="K24" s="141"/>
      <c r="L24" s="142"/>
      <c r="M24" s="136"/>
      <c r="N24" s="136"/>
      <c r="O24" s="114"/>
      <c r="P24" s="137"/>
      <c r="Q24" s="138"/>
      <c r="R24" s="138"/>
      <c r="S24" s="139"/>
      <c r="T24" s="16" t="s">
        <v>47</v>
      </c>
      <c r="U24" s="17">
        <f t="shared" ref="U24" si="34">IF(O20="","",O20+SUM(U20:U23))</f>
        <v>20</v>
      </c>
      <c r="V24" s="17">
        <f>IF(B20="", "", SUM(V20:V23))</f>
        <v>80</v>
      </c>
      <c r="W24" s="18" t="s">
        <v>41</v>
      </c>
      <c r="X24" s="19" t="str">
        <f t="shared" ref="X24" si="35">IF($B20="","",IF(V24 &gt;= X22, "Y", "N"))</f>
        <v>Y</v>
      </c>
      <c r="Y24" s="46"/>
      <c r="Z24" s="5"/>
      <c r="AA24" s="82"/>
      <c r="AB24" s="64"/>
      <c r="AC24" s="64"/>
      <c r="AD24" s="64"/>
      <c r="AE24" s="158"/>
      <c r="AF24" s="62" t="s">
        <v>39</v>
      </c>
      <c r="AG24" s="66" t="e">
        <f>NA()</f>
        <v>#N/A</v>
      </c>
      <c r="AH24" s="66" t="e">
        <f>NA()</f>
        <v>#N/A</v>
      </c>
      <c r="AI24" s="66" t="e">
        <f>NA()</f>
        <v>#N/A</v>
      </c>
      <c r="AJ24" s="66" t="e">
        <f>NA()</f>
        <v>#N/A</v>
      </c>
      <c r="AK24" s="66" t="e">
        <f>NA()</f>
        <v>#N/A</v>
      </c>
      <c r="AL24" s="66" t="e">
        <f>NA()</f>
        <v>#N/A</v>
      </c>
      <c r="AM24" s="66" t="e">
        <f>NA()</f>
        <v>#N/A</v>
      </c>
      <c r="AN24" s="66" t="e">
        <f>NA()</f>
        <v>#N/A</v>
      </c>
      <c r="AO24" s="66" t="e">
        <f>NA()</f>
        <v>#N/A</v>
      </c>
      <c r="AP24" s="66" t="e">
        <f>NA()</f>
        <v>#N/A</v>
      </c>
      <c r="AQ24" s="66" t="e">
        <f>NA()</f>
        <v>#N/A</v>
      </c>
      <c r="AR24" s="66" t="e">
        <f>NA()</f>
        <v>#N/A</v>
      </c>
      <c r="AS24" s="66" t="e">
        <f>NA()</f>
        <v>#N/A</v>
      </c>
      <c r="AT24" s="66" t="e">
        <f>NA()</f>
        <v>#N/A</v>
      </c>
      <c r="AU24" s="66" t="e">
        <f>NA()</f>
        <v>#N/A</v>
      </c>
      <c r="AV24" s="66" t="e">
        <f>NA()</f>
        <v>#N/A</v>
      </c>
      <c r="AW24" s="66" t="e">
        <f>NA()</f>
        <v>#N/A</v>
      </c>
      <c r="AX24" s="66">
        <v>6</v>
      </c>
      <c r="AY24" s="66" t="e">
        <f>NA()</f>
        <v>#N/A</v>
      </c>
      <c r="AZ24" s="66" t="e">
        <f>NA()</f>
        <v>#N/A</v>
      </c>
      <c r="BA24" s="66" t="e">
        <f>NA()</f>
        <v>#N/A</v>
      </c>
      <c r="BB24" s="66" t="e">
        <f>NA()</f>
        <v>#N/A</v>
      </c>
      <c r="BC24" s="66" t="e">
        <f>NA()</f>
        <v>#N/A</v>
      </c>
      <c r="BD24" s="66" t="e">
        <f>NA()</f>
        <v>#N/A</v>
      </c>
      <c r="BE24" s="66" t="e">
        <f>NA()</f>
        <v>#N/A</v>
      </c>
      <c r="BF24" s="66" t="e">
        <f>NA()</f>
        <v>#N/A</v>
      </c>
      <c r="BG24" s="66" t="e">
        <f>NA()</f>
        <v>#N/A</v>
      </c>
      <c r="BH24" s="66" t="e">
        <f>NA()</f>
        <v>#N/A</v>
      </c>
      <c r="BI24" s="66" t="e">
        <f>NA()</f>
        <v>#N/A</v>
      </c>
      <c r="BJ24" s="66" t="e">
        <f>NA()</f>
        <v>#N/A</v>
      </c>
      <c r="BK24" s="66" t="e">
        <f>NA()</f>
        <v>#N/A</v>
      </c>
      <c r="BL24" s="66" t="e">
        <f>NA()</f>
        <v>#N/A</v>
      </c>
      <c r="BM24" s="66" t="e">
        <f>NA()</f>
        <v>#N/A</v>
      </c>
      <c r="BN24" s="66" t="e">
        <f>NA()</f>
        <v>#N/A</v>
      </c>
      <c r="BO24" s="66" t="e">
        <f>NA()</f>
        <v>#N/A</v>
      </c>
      <c r="BP24" s="66" t="e">
        <f>NA()</f>
        <v>#N/A</v>
      </c>
      <c r="BQ24" s="66" t="e">
        <f>NA()</f>
        <v>#N/A</v>
      </c>
      <c r="BR24" s="66" t="e">
        <f>NA()</f>
        <v>#N/A</v>
      </c>
      <c r="BS24" s="66" t="e">
        <f>NA()</f>
        <v>#N/A</v>
      </c>
      <c r="BT24" s="90"/>
      <c r="BU24" s="95" t="str">
        <f t="shared" si="10"/>
        <v>Venus</v>
      </c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65" t="str">
        <f t="shared" si="11"/>
        <v>Venus</v>
      </c>
      <c r="DJ24" s="90"/>
      <c r="DK24" s="90"/>
      <c r="DL24" s="90"/>
      <c r="DM24" s="90"/>
      <c r="DN24" s="90"/>
      <c r="DO24" s="90"/>
      <c r="DP24" s="90"/>
      <c r="DQ24" s="90"/>
      <c r="DR24" s="90"/>
      <c r="DS24" s="90"/>
      <c r="DT24" s="90"/>
      <c r="DU24" s="90"/>
      <c r="DV24" s="90"/>
      <c r="DW24" s="90"/>
      <c r="DX24" s="90"/>
      <c r="DY24" s="90"/>
      <c r="DZ24" s="90"/>
      <c r="EA24" s="90"/>
      <c r="EB24" s="90"/>
      <c r="EC24" s="90"/>
      <c r="ED24" s="90"/>
      <c r="EE24" s="90"/>
      <c r="EF24" s="90"/>
      <c r="EG24" s="90"/>
      <c r="EH24" s="90"/>
      <c r="EI24" s="90"/>
      <c r="EJ24" s="90"/>
      <c r="EK24" s="90"/>
      <c r="EL24" s="90"/>
      <c r="EM24" s="90"/>
      <c r="EN24" s="90"/>
      <c r="EO24" s="90"/>
      <c r="EP24" s="90"/>
      <c r="EQ24" s="90"/>
      <c r="ER24" s="90"/>
      <c r="ES24" s="90"/>
      <c r="ET24" s="90"/>
      <c r="EU24" s="90"/>
      <c r="EV24" s="90"/>
      <c r="EW24" s="64"/>
      <c r="EX24" s="72">
        <v>1974</v>
      </c>
      <c r="EY24" s="81"/>
      <c r="EZ24" s="81"/>
      <c r="FA24" s="81"/>
      <c r="FB24" s="80"/>
      <c r="FC24" s="81"/>
      <c r="FD24" s="81"/>
    </row>
    <row r="25" spans="1:160" ht="12" customHeight="1" x14ac:dyDescent="0.15">
      <c r="A25" s="4"/>
      <c r="B25" s="124"/>
      <c r="C25" s="98" t="str">
        <f t="shared" ref="C25" si="36">IF(B25="", "", "to")</f>
        <v/>
      </c>
      <c r="D25" s="127"/>
      <c r="E25" s="130" t="str">
        <f t="shared" ref="E25" si="37">IF(B25="","",IF(BT25&lt;0,BT25,""))</f>
        <v/>
      </c>
      <c r="F25" s="121" t="s">
        <v>85</v>
      </c>
      <c r="G25" s="133" t="str">
        <f t="shared" ref="G25" si="38">IF(B25="","",IF(OR(BT25&gt;0,AND(BT25&lt;0,F25="Y")),ABS(BT25),0))</f>
        <v/>
      </c>
      <c r="H25" s="115"/>
      <c r="I25" s="117" t="str">
        <f t="shared" ref="I25" si="39">IF(B25="","",ROUNDUP(G25*H25,0))</f>
        <v/>
      </c>
      <c r="J25" s="119" t="str" cm="1">
        <f t="array" ref="J25">IF(B25="", "", _xlfn.XLOOKUP(B25, Origins, _xlfn.XLOOKUP(D25, Destinations, Maneuver_Difficulties,"")))</f>
        <v/>
      </c>
      <c r="K25" s="119" t="str">
        <f t="shared" ref="K25" si="40">IF(AND(H25&lt;1, H25&gt;0), ROUNDUP(J25/H25, 0), J25)</f>
        <v/>
      </c>
      <c r="L25" s="121"/>
      <c r="M25" s="98" t="str">
        <f>IF(B25="","",IF(ISNA(FB25),"-",IF(AND(L25-FC25 &gt;= 0, MOD(L25-FC25,FD25)=0),"Y","N")))</f>
        <v/>
      </c>
      <c r="N25" s="98" t="str">
        <f t="shared" ref="N25" si="41">IF(L25="", "", L25+I25)</f>
        <v/>
      </c>
      <c r="O25" s="101"/>
      <c r="P25" s="13">
        <v>1</v>
      </c>
      <c r="Q25" s="14"/>
      <c r="R25" s="13" t="str">
        <f>_xlfn.XLOOKUP(Q25, $AB$5:$AB$10, $AC$5:$AC$10, "", 0)</f>
        <v/>
      </c>
      <c r="S25" s="13" t="str">
        <f>IF(Q25="Ion Thruster", 5 * I25, _xlfn.XLOOKUP(Q25, $AB$5:$AB$10, $AD$5:$AD$10, "", 0))</f>
        <v/>
      </c>
      <c r="T25" s="15"/>
      <c r="U25" s="13" t="str">
        <f t="shared" ref="U25:U28" si="42">IF(R25="", "", R25*T25)</f>
        <v/>
      </c>
      <c r="V25" s="13" t="str">
        <f t="shared" ref="V25:V28" si="43">IF(S25="", "", S25*T25)</f>
        <v/>
      </c>
      <c r="W25" s="103"/>
      <c r="X25" s="104"/>
      <c r="Y25" s="43"/>
      <c r="Z25" s="5"/>
      <c r="AA25" s="82"/>
      <c r="AB25" s="64"/>
      <c r="AC25" s="64"/>
      <c r="AD25" s="64"/>
      <c r="AE25" s="158"/>
      <c r="AF25" s="62" t="s">
        <v>34</v>
      </c>
      <c r="AG25" s="66" t="e">
        <f>NA()</f>
        <v>#N/A</v>
      </c>
      <c r="AH25" s="66" t="e">
        <f>NA()</f>
        <v>#N/A</v>
      </c>
      <c r="AI25" s="66" t="e">
        <f>NA()</f>
        <v>#N/A</v>
      </c>
      <c r="AJ25" s="66" t="e">
        <f>NA()</f>
        <v>#N/A</v>
      </c>
      <c r="AK25" s="66" t="e">
        <f>NA()</f>
        <v>#N/A</v>
      </c>
      <c r="AL25" s="66" t="e">
        <f>NA()</f>
        <v>#N/A</v>
      </c>
      <c r="AM25" s="66" t="e">
        <f>NA()</f>
        <v>#N/A</v>
      </c>
      <c r="AN25" s="66">
        <v>5</v>
      </c>
      <c r="AO25" s="66">
        <v>3</v>
      </c>
      <c r="AP25" s="66" t="e">
        <f>NA()</f>
        <v>#N/A</v>
      </c>
      <c r="AQ25" s="66" t="e">
        <f>NA()</f>
        <v>#N/A</v>
      </c>
      <c r="AR25" s="66" t="e">
        <f>NA()</f>
        <v>#N/A</v>
      </c>
      <c r="AS25" s="66" t="e">
        <f>NA()</f>
        <v>#N/A</v>
      </c>
      <c r="AT25" s="66" t="e">
        <f>NA()</f>
        <v>#N/A</v>
      </c>
      <c r="AU25" s="66" t="e">
        <f>NA()</f>
        <v>#N/A</v>
      </c>
      <c r="AV25" s="66" t="e">
        <f>NA()</f>
        <v>#N/A</v>
      </c>
      <c r="AW25" s="66" t="e">
        <f>NA()</f>
        <v>#N/A</v>
      </c>
      <c r="AX25" s="66" t="e">
        <f>NA()</f>
        <v>#N/A</v>
      </c>
      <c r="AY25" s="66" t="e">
        <f>NA()</f>
        <v>#N/A</v>
      </c>
      <c r="AZ25" s="66" t="e">
        <f>NA()</f>
        <v>#N/A</v>
      </c>
      <c r="BA25" s="66" t="e">
        <f>NA()</f>
        <v>#N/A</v>
      </c>
      <c r="BB25" s="66" t="e">
        <f>NA()</f>
        <v>#N/A</v>
      </c>
      <c r="BC25" s="66" t="e">
        <f>NA()</f>
        <v>#N/A</v>
      </c>
      <c r="BD25" s="66" t="e">
        <f>NA()</f>
        <v>#N/A</v>
      </c>
      <c r="BE25" s="66" t="e">
        <f>NA()</f>
        <v>#N/A</v>
      </c>
      <c r="BF25" s="66" t="e">
        <f>NA()</f>
        <v>#N/A</v>
      </c>
      <c r="BG25" s="66" t="e">
        <f>NA()</f>
        <v>#N/A</v>
      </c>
      <c r="BH25" s="66" t="e">
        <f>NA()</f>
        <v>#N/A</v>
      </c>
      <c r="BI25" s="66" t="e">
        <f>NA()</f>
        <v>#N/A</v>
      </c>
      <c r="BJ25" s="66" t="e">
        <f>NA()</f>
        <v>#N/A</v>
      </c>
      <c r="BK25" s="66" t="e">
        <f>NA()</f>
        <v>#N/A</v>
      </c>
      <c r="BL25" s="66" t="e">
        <f>NA()</f>
        <v>#N/A</v>
      </c>
      <c r="BM25" s="66" t="e">
        <f>NA()</f>
        <v>#N/A</v>
      </c>
      <c r="BN25" s="66" t="e">
        <f>NA()</f>
        <v>#N/A</v>
      </c>
      <c r="BO25" s="66" t="e">
        <f>NA()</f>
        <v>#N/A</v>
      </c>
      <c r="BP25" s="66" t="e">
        <f>NA()</f>
        <v>#N/A</v>
      </c>
      <c r="BQ25" s="66" t="e">
        <f>NA()</f>
        <v>#N/A</v>
      </c>
      <c r="BR25" s="66" t="e">
        <f>NA()</f>
        <v>#N/A</v>
      </c>
      <c r="BS25" s="66" t="e">
        <f>NA()</f>
        <v>#N/A</v>
      </c>
      <c r="BT25" s="94" t="e" cm="1">
        <f t="array" ref="BT25">_xlfn.XLOOKUP(B25,Origins,_xlfn.XLOOKUP(D25,Destinations,Maneuver_Years))</f>
        <v>#N/A</v>
      </c>
      <c r="BU25" s="95" t="str">
        <f t="shared" si="10"/>
        <v>Ceres</v>
      </c>
      <c r="BV25" s="96"/>
      <c r="BW25" s="96"/>
      <c r="BX25" s="96"/>
      <c r="BY25" s="96"/>
      <c r="BZ25" s="96"/>
      <c r="CA25" s="96"/>
      <c r="CB25" s="96"/>
      <c r="CC25" s="96">
        <v>2</v>
      </c>
      <c r="CD25" s="96">
        <v>1</v>
      </c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65" t="str">
        <f t="shared" si="11"/>
        <v>Ceres</v>
      </c>
      <c r="DJ25" s="90"/>
      <c r="DK25" s="90"/>
      <c r="DL25" s="90"/>
      <c r="DM25" s="90"/>
      <c r="DN25" s="90"/>
      <c r="DO25" s="90"/>
      <c r="DP25" s="90"/>
      <c r="DQ25" s="90"/>
      <c r="DR25" s="90"/>
      <c r="DS25" s="90"/>
      <c r="DT25" s="90"/>
      <c r="DU25" s="90"/>
      <c r="DV25" s="90"/>
      <c r="DW25" s="90"/>
      <c r="DX25" s="90"/>
      <c r="DY25" s="90"/>
      <c r="DZ25" s="90"/>
      <c r="EA25" s="90"/>
      <c r="EB25" s="90"/>
      <c r="EC25" s="90"/>
      <c r="ED25" s="90"/>
      <c r="EE25" s="90"/>
      <c r="EF25" s="90"/>
      <c r="EG25" s="90"/>
      <c r="EH25" s="90"/>
      <c r="EI25" s="90"/>
      <c r="EJ25" s="90"/>
      <c r="EK25" s="90"/>
      <c r="EL25" s="90"/>
      <c r="EM25" s="90"/>
      <c r="EN25" s="90"/>
      <c r="EO25" s="90"/>
      <c r="EP25" s="90"/>
      <c r="EQ25" s="90"/>
      <c r="ER25" s="90"/>
      <c r="ES25" s="90"/>
      <c r="ET25" s="90"/>
      <c r="EU25" s="90"/>
      <c r="EV25" s="90"/>
      <c r="EW25" s="64"/>
      <c r="EX25" s="72">
        <v>1975</v>
      </c>
      <c r="EY25" s="81"/>
      <c r="EZ25" s="81"/>
      <c r="FA25" s="81"/>
      <c r="FB25" s="80" t="e">
        <f>_xlfn.XLOOKUP(_xlfn.CONCAT($B25, ",", $D25), $EY$5:$EY$12, $EY$5:$EY$12)</f>
        <v>#N/A</v>
      </c>
      <c r="FC25" s="80" t="e">
        <f>_xlfn.XLOOKUP($FB25, $EY$5:$EY$12, $EZ$5:$EZ$12)</f>
        <v>#N/A</v>
      </c>
      <c r="FD25" s="80" t="e">
        <f>_xlfn.XLOOKUP($FB25, $EY$5:$EY$12, $FA$5:$FA$12)</f>
        <v>#N/A</v>
      </c>
    </row>
    <row r="26" spans="1:160" ht="12" customHeight="1" x14ac:dyDescent="0.15">
      <c r="A26" s="4"/>
      <c r="B26" s="125"/>
      <c r="C26" s="119"/>
      <c r="D26" s="128"/>
      <c r="E26" s="131"/>
      <c r="F26" s="166"/>
      <c r="G26" s="134"/>
      <c r="H26" s="115"/>
      <c r="I26" s="117"/>
      <c r="J26" s="119"/>
      <c r="K26" s="119"/>
      <c r="L26" s="122"/>
      <c r="M26" s="99"/>
      <c r="N26" s="99"/>
      <c r="O26" s="101"/>
      <c r="P26" s="13">
        <v>2</v>
      </c>
      <c r="Q26" s="14"/>
      <c r="R26" s="13" t="str">
        <f>_xlfn.XLOOKUP(Q26, $AB$5:$AB$10, $AC$5:$AC$10, "", 0)</f>
        <v/>
      </c>
      <c r="S26" s="13" t="str">
        <f>IF(Q26="Ion Thruster", 5 * I26, _xlfn.XLOOKUP(Q26, $AB$5:$AB$10, $AD$5:$AD$10, "", 0))</f>
        <v/>
      </c>
      <c r="T26" s="15"/>
      <c r="U26" s="13" t="str">
        <f t="shared" si="42"/>
        <v/>
      </c>
      <c r="V26" s="13" t="str">
        <f t="shared" si="43"/>
        <v/>
      </c>
      <c r="W26" s="105"/>
      <c r="X26" s="106"/>
      <c r="Y26" s="44"/>
      <c r="Z26" s="5"/>
      <c r="AA26" s="82"/>
      <c r="AB26" s="64"/>
      <c r="AC26" s="64"/>
      <c r="AD26" s="64"/>
      <c r="AE26" s="159"/>
      <c r="AF26" s="62" t="s">
        <v>51</v>
      </c>
      <c r="AG26" s="66" t="e">
        <f>NA()</f>
        <v>#N/A</v>
      </c>
      <c r="AH26" s="66" t="e">
        <f>NA()</f>
        <v>#N/A</v>
      </c>
      <c r="AI26" s="66" t="e">
        <f>NA()</f>
        <v>#N/A</v>
      </c>
      <c r="AJ26" s="66" t="e">
        <f>NA()</f>
        <v>#N/A</v>
      </c>
      <c r="AK26" s="66" t="e">
        <f>NA()</f>
        <v>#N/A</v>
      </c>
      <c r="AL26" s="66" t="e">
        <f>NA()</f>
        <v>#N/A</v>
      </c>
      <c r="AM26" s="66" t="e">
        <f>NA()</f>
        <v>#N/A</v>
      </c>
      <c r="AN26" s="66" t="e">
        <f>NA()</f>
        <v>#N/A</v>
      </c>
      <c r="AO26" s="66">
        <v>4</v>
      </c>
      <c r="AP26" s="66" t="e">
        <f>NA()</f>
        <v>#N/A</v>
      </c>
      <c r="AQ26" s="66" t="e">
        <f>NA()</f>
        <v>#N/A</v>
      </c>
      <c r="AR26" s="66" t="e">
        <f>NA()</f>
        <v>#N/A</v>
      </c>
      <c r="AS26" s="66" t="e">
        <f>NA()</f>
        <v>#N/A</v>
      </c>
      <c r="AT26" s="66" t="e">
        <f>NA()</f>
        <v>#N/A</v>
      </c>
      <c r="AU26" s="66" t="e">
        <f>NA()</f>
        <v>#N/A</v>
      </c>
      <c r="AV26" s="66" t="e">
        <f>NA()</f>
        <v>#N/A</v>
      </c>
      <c r="AW26" s="66" t="e">
        <f>NA()</f>
        <v>#N/A</v>
      </c>
      <c r="AX26" s="66" t="e">
        <f>NA()</f>
        <v>#N/A</v>
      </c>
      <c r="AY26" s="66" t="e">
        <f>NA()</f>
        <v>#N/A</v>
      </c>
      <c r="AZ26" s="66" t="e">
        <f>NA()</f>
        <v>#N/A</v>
      </c>
      <c r="BA26" s="66" t="e">
        <f>NA()</f>
        <v>#N/A</v>
      </c>
      <c r="BB26" s="66" t="e">
        <f>NA()</f>
        <v>#N/A</v>
      </c>
      <c r="BC26" s="66" t="e">
        <f>NA()</f>
        <v>#N/A</v>
      </c>
      <c r="BD26" s="66">
        <v>10</v>
      </c>
      <c r="BE26" s="66">
        <v>3</v>
      </c>
      <c r="BF26" s="66" t="e">
        <f>NA()</f>
        <v>#N/A</v>
      </c>
      <c r="BG26" s="66" t="e">
        <f>NA()</f>
        <v>#N/A</v>
      </c>
      <c r="BH26" s="66" t="e">
        <f>NA()</f>
        <v>#N/A</v>
      </c>
      <c r="BI26" s="66" t="e">
        <f>NA()</f>
        <v>#N/A</v>
      </c>
      <c r="BJ26" s="66" t="e">
        <f>NA()</f>
        <v>#N/A</v>
      </c>
      <c r="BK26" s="66">
        <v>0</v>
      </c>
      <c r="BL26" s="66" t="e">
        <f>NA()</f>
        <v>#N/A</v>
      </c>
      <c r="BM26" s="66" t="e">
        <f>NA()</f>
        <v>#N/A</v>
      </c>
      <c r="BN26" s="66" t="e">
        <f>NA()</f>
        <v>#N/A</v>
      </c>
      <c r="BO26" s="66" t="e">
        <f>NA()</f>
        <v>#N/A</v>
      </c>
      <c r="BP26" s="66" t="e">
        <f>NA()</f>
        <v>#N/A</v>
      </c>
      <c r="BQ26" s="66" t="e">
        <f>NA()</f>
        <v>#N/A</v>
      </c>
      <c r="BR26" s="66" t="e">
        <f>NA()</f>
        <v>#N/A</v>
      </c>
      <c r="BS26" s="66" t="e">
        <f>NA()</f>
        <v>#N/A</v>
      </c>
      <c r="BT26" s="93"/>
      <c r="BU26" s="89" t="str">
        <f t="shared" si="10"/>
        <v>Jupiter Fly-by</v>
      </c>
      <c r="BV26" s="97"/>
      <c r="BW26" s="97"/>
      <c r="BX26" s="97"/>
      <c r="BY26" s="97"/>
      <c r="BZ26" s="97"/>
      <c r="CA26" s="97"/>
      <c r="CB26" s="97"/>
      <c r="CC26" s="97"/>
      <c r="CD26" s="96">
        <v>2</v>
      </c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6">
        <v>-1</v>
      </c>
      <c r="CT26" s="96"/>
      <c r="CU26" s="97"/>
      <c r="CV26" s="97"/>
      <c r="CW26" s="97"/>
      <c r="CX26" s="97"/>
      <c r="CY26" s="97"/>
      <c r="CZ26" s="96">
        <v>2</v>
      </c>
      <c r="DA26" s="96"/>
      <c r="DB26" s="96"/>
      <c r="DC26" s="96"/>
      <c r="DD26" s="96"/>
      <c r="DE26" s="96"/>
      <c r="DF26" s="96"/>
      <c r="DG26" s="96"/>
      <c r="DH26" s="97"/>
      <c r="DI26" s="62" t="str">
        <f t="shared" si="11"/>
        <v>Jupiter Fly-by</v>
      </c>
      <c r="DJ26" s="91"/>
      <c r="DK26" s="91"/>
      <c r="DL26" s="91"/>
      <c r="DM26" s="91"/>
      <c r="DN26" s="91"/>
      <c r="DO26" s="91"/>
      <c r="DP26" s="91"/>
      <c r="DQ26" s="91"/>
      <c r="DR26" s="91"/>
      <c r="DS26" s="91"/>
      <c r="DT26" s="91"/>
      <c r="DU26" s="91"/>
      <c r="DV26" s="91"/>
      <c r="DW26" s="91"/>
      <c r="DX26" s="91"/>
      <c r="DY26" s="91"/>
      <c r="DZ26" s="91"/>
      <c r="EA26" s="91"/>
      <c r="EB26" s="91"/>
      <c r="EC26" s="91"/>
      <c r="ED26" s="91"/>
      <c r="EE26" s="91"/>
      <c r="EF26" s="91"/>
      <c r="EG26" s="91">
        <v>1</v>
      </c>
      <c r="EH26" s="91"/>
      <c r="EI26" s="91"/>
      <c r="EJ26" s="91"/>
      <c r="EK26" s="91"/>
      <c r="EL26" s="91"/>
      <c r="EM26" s="91"/>
      <c r="EN26" s="91"/>
      <c r="EO26" s="91"/>
      <c r="EP26" s="91"/>
      <c r="EQ26" s="91"/>
      <c r="ER26" s="91"/>
      <c r="ES26" s="91"/>
      <c r="ET26" s="91"/>
      <c r="EU26" s="91"/>
      <c r="EV26" s="91"/>
      <c r="EW26" s="64"/>
      <c r="EX26" s="72">
        <v>1976</v>
      </c>
      <c r="EY26" s="81"/>
      <c r="EZ26" s="81"/>
      <c r="FA26" s="81"/>
      <c r="FB26" s="80"/>
      <c r="FC26" s="81"/>
      <c r="FD26" s="81"/>
    </row>
    <row r="27" spans="1:160" ht="12" customHeight="1" x14ac:dyDescent="0.15">
      <c r="A27" s="4"/>
      <c r="B27" s="125"/>
      <c r="C27" s="119"/>
      <c r="D27" s="128"/>
      <c r="E27" s="131"/>
      <c r="F27" s="166"/>
      <c r="G27" s="134"/>
      <c r="H27" s="115"/>
      <c r="I27" s="117"/>
      <c r="J27" s="119"/>
      <c r="K27" s="119"/>
      <c r="L27" s="122"/>
      <c r="M27" s="99"/>
      <c r="N27" s="99"/>
      <c r="O27" s="101"/>
      <c r="P27" s="13">
        <v>3</v>
      </c>
      <c r="Q27" s="14"/>
      <c r="R27" s="13" t="str">
        <f>_xlfn.XLOOKUP(Q27, $AB$5:$AB$10, $AC$5:$AC$10, "", 0)</f>
        <v/>
      </c>
      <c r="S27" s="13" t="str">
        <f>IF(Q27="Ion Thruster", 5 * I27, _xlfn.XLOOKUP(Q27, $AB$5:$AB$10, $AD$5:$AD$10, "", 0))</f>
        <v/>
      </c>
      <c r="T27" s="15"/>
      <c r="U27" s="13" t="str">
        <f t="shared" si="42"/>
        <v/>
      </c>
      <c r="V27" s="13" t="str">
        <f t="shared" si="43"/>
        <v/>
      </c>
      <c r="W27" s="107" t="s">
        <v>48</v>
      </c>
      <c r="X27" s="109" t="str">
        <f>IF(B25="", "", K25*U29)</f>
        <v/>
      </c>
      <c r="Y27" s="45"/>
      <c r="Z27" s="5"/>
      <c r="AA27" s="82"/>
      <c r="AB27" s="64"/>
      <c r="AC27" s="64"/>
      <c r="AD27" s="64"/>
      <c r="AE27" s="159"/>
      <c r="AF27" s="62" t="s">
        <v>54</v>
      </c>
      <c r="AG27" s="66" t="e">
        <f>NA()</f>
        <v>#N/A</v>
      </c>
      <c r="AH27" s="66" t="e">
        <f>NA()</f>
        <v>#N/A</v>
      </c>
      <c r="AI27" s="66" t="e">
        <f>NA()</f>
        <v>#N/A</v>
      </c>
      <c r="AJ27" s="66" t="e">
        <f>NA()</f>
        <v>#N/A</v>
      </c>
      <c r="AK27" s="66" t="e">
        <f>NA()</f>
        <v>#N/A</v>
      </c>
      <c r="AL27" s="66" t="e">
        <f>NA()</f>
        <v>#N/A</v>
      </c>
      <c r="AM27" s="66" t="e">
        <f>NA()</f>
        <v>#N/A</v>
      </c>
      <c r="AN27" s="66" t="e">
        <f>NA()</f>
        <v>#N/A</v>
      </c>
      <c r="AO27" s="66" t="e">
        <f>NA()</f>
        <v>#N/A</v>
      </c>
      <c r="AP27" s="66" t="e">
        <f>NA()</f>
        <v>#N/A</v>
      </c>
      <c r="AQ27" s="66" t="e">
        <f>NA()</f>
        <v>#N/A</v>
      </c>
      <c r="AR27" s="66" t="e">
        <f>NA()</f>
        <v>#N/A</v>
      </c>
      <c r="AS27" s="66" t="e">
        <f>NA()</f>
        <v>#N/A</v>
      </c>
      <c r="AT27" s="66" t="e">
        <f>NA()</f>
        <v>#N/A</v>
      </c>
      <c r="AU27" s="66" t="e">
        <f>NA()</f>
        <v>#N/A</v>
      </c>
      <c r="AV27" s="66" t="e">
        <f>NA()</f>
        <v>#N/A</v>
      </c>
      <c r="AW27" s="66" t="e">
        <f>NA()</f>
        <v>#N/A</v>
      </c>
      <c r="AX27" s="66" t="e">
        <f>NA()</f>
        <v>#N/A</v>
      </c>
      <c r="AY27" s="66" t="e">
        <f>NA()</f>
        <v>#N/A</v>
      </c>
      <c r="AZ27" s="66" t="e">
        <f>NA()</f>
        <v>#N/A</v>
      </c>
      <c r="BA27" s="66" t="e">
        <f>NA()</f>
        <v>#N/A</v>
      </c>
      <c r="BB27" s="66" t="e">
        <f>NA()</f>
        <v>#N/A</v>
      </c>
      <c r="BC27" s="66">
        <v>10</v>
      </c>
      <c r="BD27" s="66" t="e">
        <f>NA()</f>
        <v>#N/A</v>
      </c>
      <c r="BE27" s="66" t="e">
        <f>NA()</f>
        <v>#N/A</v>
      </c>
      <c r="BF27" s="66">
        <v>5</v>
      </c>
      <c r="BG27" s="66">
        <v>2</v>
      </c>
      <c r="BH27" s="66">
        <v>3</v>
      </c>
      <c r="BI27" s="66" t="e">
        <f>NA()</f>
        <v>#N/A</v>
      </c>
      <c r="BJ27" s="66">
        <v>2</v>
      </c>
      <c r="BK27" s="66" t="e">
        <f>NA()</f>
        <v>#N/A</v>
      </c>
      <c r="BL27" s="66" t="e">
        <f>NA()</f>
        <v>#N/A</v>
      </c>
      <c r="BM27" s="66" t="e">
        <f>NA()</f>
        <v>#N/A</v>
      </c>
      <c r="BN27" s="66" t="e">
        <f>NA()</f>
        <v>#N/A</v>
      </c>
      <c r="BO27" s="66" t="e">
        <f>NA()</f>
        <v>#N/A</v>
      </c>
      <c r="BP27" s="66" t="e">
        <f>NA()</f>
        <v>#N/A</v>
      </c>
      <c r="BQ27" s="66" t="e">
        <f>NA()</f>
        <v>#N/A</v>
      </c>
      <c r="BR27" s="66" t="e">
        <f>NA()</f>
        <v>#N/A</v>
      </c>
      <c r="BS27" s="66" t="e">
        <f>NA()</f>
        <v>#N/A</v>
      </c>
      <c r="BT27" s="90"/>
      <c r="BU27" s="89" t="str">
        <f t="shared" si="10"/>
        <v>Jupiter Orbit</v>
      </c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6">
        <v>-1</v>
      </c>
      <c r="CS27" s="97"/>
      <c r="CT27" s="97"/>
      <c r="CU27" s="96">
        <v>-1</v>
      </c>
      <c r="CV27" s="96">
        <v>-1</v>
      </c>
      <c r="CW27" s="96">
        <v>-1</v>
      </c>
      <c r="CX27" s="97"/>
      <c r="CY27" s="96">
        <v>-1</v>
      </c>
      <c r="CZ27" s="97"/>
      <c r="DA27" s="97"/>
      <c r="DB27" s="97"/>
      <c r="DC27" s="97"/>
      <c r="DD27" s="97"/>
      <c r="DE27" s="97"/>
      <c r="DF27" s="97"/>
      <c r="DG27" s="97"/>
      <c r="DH27" s="97"/>
      <c r="DI27" s="62" t="str">
        <f t="shared" si="11"/>
        <v>Jupiter Orbit</v>
      </c>
      <c r="DJ27" s="91"/>
      <c r="DK27" s="91"/>
      <c r="DL27" s="91"/>
      <c r="DM27" s="91"/>
      <c r="DN27" s="91"/>
      <c r="DO27" s="91"/>
      <c r="DP27" s="91"/>
      <c r="DQ27" s="91"/>
      <c r="DR27" s="91"/>
      <c r="DS27" s="91"/>
      <c r="DT27" s="91"/>
      <c r="DU27" s="91"/>
      <c r="DV27" s="91"/>
      <c r="DW27" s="91"/>
      <c r="DX27" s="91"/>
      <c r="DY27" s="91"/>
      <c r="DZ27" s="91"/>
      <c r="EA27" s="91"/>
      <c r="EB27" s="91"/>
      <c r="EC27" s="91"/>
      <c r="ED27" s="91"/>
      <c r="EE27" s="91"/>
      <c r="EF27" s="91"/>
      <c r="EG27" s="91"/>
      <c r="EH27" s="91"/>
      <c r="EI27" s="91"/>
      <c r="EJ27" s="91"/>
      <c r="EK27" s="91"/>
      <c r="EL27" s="91"/>
      <c r="EM27" s="91"/>
      <c r="EN27" s="91"/>
      <c r="EO27" s="91"/>
      <c r="EP27" s="91"/>
      <c r="EQ27" s="91"/>
      <c r="ER27" s="91"/>
      <c r="ES27" s="91"/>
      <c r="ET27" s="91"/>
      <c r="EU27" s="91"/>
      <c r="EV27" s="91"/>
      <c r="EW27" s="64"/>
      <c r="EX27" s="72">
        <v>1977</v>
      </c>
      <c r="EY27" s="81"/>
      <c r="EZ27" s="81"/>
      <c r="FA27" s="81"/>
      <c r="FB27" s="80"/>
      <c r="FC27" s="81"/>
      <c r="FD27" s="81"/>
    </row>
    <row r="28" spans="1:160" ht="12" customHeight="1" x14ac:dyDescent="0.15">
      <c r="A28" s="4"/>
      <c r="B28" s="125"/>
      <c r="C28" s="119"/>
      <c r="D28" s="128"/>
      <c r="E28" s="131"/>
      <c r="F28" s="166"/>
      <c r="G28" s="134"/>
      <c r="H28" s="115"/>
      <c r="I28" s="117"/>
      <c r="J28" s="119"/>
      <c r="K28" s="119"/>
      <c r="L28" s="122"/>
      <c r="M28" s="99"/>
      <c r="N28" s="99"/>
      <c r="O28" s="101"/>
      <c r="P28" s="13">
        <v>4</v>
      </c>
      <c r="Q28" s="14"/>
      <c r="R28" s="13" t="str">
        <f>_xlfn.XLOOKUP(Q28, $AB$5:$AB$10, $AC$5:$AC$10, "", 0)</f>
        <v/>
      </c>
      <c r="S28" s="13" t="str">
        <f>IF(Q28="Ion Thruster", 5 * I28, _xlfn.XLOOKUP(Q28, $AB$5:$AB$10, $AD$5:$AD$10, "", 0))</f>
        <v/>
      </c>
      <c r="T28" s="15"/>
      <c r="U28" s="13" t="str">
        <f t="shared" si="42"/>
        <v/>
      </c>
      <c r="V28" s="13" t="str">
        <f t="shared" si="43"/>
        <v/>
      </c>
      <c r="W28" s="108"/>
      <c r="X28" s="110"/>
      <c r="Y28" s="44"/>
      <c r="Z28" s="5"/>
      <c r="AA28" s="82"/>
      <c r="AB28" s="64"/>
      <c r="AC28" s="64"/>
      <c r="AD28" s="64"/>
      <c r="AE28" s="159"/>
      <c r="AF28" s="62" t="s">
        <v>55</v>
      </c>
      <c r="AG28" s="66" t="e">
        <f>NA()</f>
        <v>#N/A</v>
      </c>
      <c r="AH28" s="66" t="e">
        <f>NA()</f>
        <v>#N/A</v>
      </c>
      <c r="AI28" s="66" t="e">
        <f>NA()</f>
        <v>#N/A</v>
      </c>
      <c r="AJ28" s="66" t="e">
        <f>NA()</f>
        <v>#N/A</v>
      </c>
      <c r="AK28" s="66" t="e">
        <f>NA()</f>
        <v>#N/A</v>
      </c>
      <c r="AL28" s="66" t="e">
        <f>NA()</f>
        <v>#N/A</v>
      </c>
      <c r="AM28" s="66" t="e">
        <f>NA()</f>
        <v>#N/A</v>
      </c>
      <c r="AN28" s="66" t="e">
        <f>NA()</f>
        <v>#N/A</v>
      </c>
      <c r="AO28" s="66" t="e">
        <f>NA()</f>
        <v>#N/A</v>
      </c>
      <c r="AP28" s="66" t="e">
        <f>NA()</f>
        <v>#N/A</v>
      </c>
      <c r="AQ28" s="66" t="e">
        <f>NA()</f>
        <v>#N/A</v>
      </c>
      <c r="AR28" s="66" t="e">
        <f>NA()</f>
        <v>#N/A</v>
      </c>
      <c r="AS28" s="66" t="e">
        <f>NA()</f>
        <v>#N/A</v>
      </c>
      <c r="AT28" s="66" t="e">
        <f>NA()</f>
        <v>#N/A</v>
      </c>
      <c r="AU28" s="66" t="e">
        <f>NA()</f>
        <v>#N/A</v>
      </c>
      <c r="AV28" s="66" t="e">
        <f>NA()</f>
        <v>#N/A</v>
      </c>
      <c r="AW28" s="66" t="e">
        <f>NA()</f>
        <v>#N/A</v>
      </c>
      <c r="AX28" s="66" t="e">
        <f>NA()</f>
        <v>#N/A</v>
      </c>
      <c r="AY28" s="66" t="e">
        <f>NA()</f>
        <v>#N/A</v>
      </c>
      <c r="AZ28" s="66" t="e">
        <f>NA()</f>
        <v>#N/A</v>
      </c>
      <c r="BA28" s="66" t="e">
        <f>NA()</f>
        <v>#N/A</v>
      </c>
      <c r="BB28" s="66" t="e">
        <f>NA()</f>
        <v>#N/A</v>
      </c>
      <c r="BC28" s="66">
        <v>5</v>
      </c>
      <c r="BD28" s="66">
        <v>5</v>
      </c>
      <c r="BE28" s="66" t="e">
        <f>NA()</f>
        <v>#N/A</v>
      </c>
      <c r="BF28" s="66" t="e">
        <f>NA()</f>
        <v>#N/A</v>
      </c>
      <c r="BG28" s="66" t="e">
        <f>NA()</f>
        <v>#N/A</v>
      </c>
      <c r="BH28" s="66" t="e">
        <f>NA()</f>
        <v>#N/A</v>
      </c>
      <c r="BI28" s="66" t="e">
        <f>NA()</f>
        <v>#N/A</v>
      </c>
      <c r="BJ28" s="66" t="e">
        <f>NA()</f>
        <v>#N/A</v>
      </c>
      <c r="BK28" s="66" t="e">
        <f>NA()</f>
        <v>#N/A</v>
      </c>
      <c r="BL28" s="66" t="e">
        <f>NA()</f>
        <v>#N/A</v>
      </c>
      <c r="BM28" s="66" t="e">
        <f>NA()</f>
        <v>#N/A</v>
      </c>
      <c r="BN28" s="66" t="e">
        <f>NA()</f>
        <v>#N/A</v>
      </c>
      <c r="BO28" s="66" t="e">
        <f>NA()</f>
        <v>#N/A</v>
      </c>
      <c r="BP28" s="66" t="e">
        <f>NA()</f>
        <v>#N/A</v>
      </c>
      <c r="BQ28" s="66" t="e">
        <f>NA()</f>
        <v>#N/A</v>
      </c>
      <c r="BR28" s="66" t="e">
        <f>NA()</f>
        <v>#N/A</v>
      </c>
      <c r="BS28" s="66" t="e">
        <f>NA()</f>
        <v>#N/A</v>
      </c>
      <c r="BT28" s="90"/>
      <c r="BU28" s="89" t="str">
        <f t="shared" si="10"/>
        <v>Callisto</v>
      </c>
      <c r="BV28" s="97"/>
      <c r="BW28" s="97"/>
      <c r="BX28" s="97"/>
      <c r="BY28" s="97"/>
      <c r="BZ28" s="97"/>
      <c r="CA28" s="97"/>
      <c r="CB28" s="97"/>
      <c r="CC28" s="97"/>
      <c r="CD28" s="97"/>
      <c r="CE28" s="97"/>
      <c r="CF28" s="97"/>
      <c r="CG28" s="97"/>
      <c r="CH28" s="97"/>
      <c r="CI28" s="97"/>
      <c r="CJ28" s="97"/>
      <c r="CK28" s="97"/>
      <c r="CL28" s="97"/>
      <c r="CM28" s="97"/>
      <c r="CN28" s="97"/>
      <c r="CO28" s="97"/>
      <c r="CP28" s="97"/>
      <c r="CQ28" s="97"/>
      <c r="CR28" s="97"/>
      <c r="CS28" s="96">
        <v>-1</v>
      </c>
      <c r="CT28" s="97"/>
      <c r="CU28" s="97"/>
      <c r="CV28" s="97"/>
      <c r="CW28" s="97"/>
      <c r="CX28" s="97"/>
      <c r="CY28" s="97"/>
      <c r="CZ28" s="97"/>
      <c r="DA28" s="97"/>
      <c r="DB28" s="97"/>
      <c r="DC28" s="97"/>
      <c r="DD28" s="97"/>
      <c r="DE28" s="97"/>
      <c r="DF28" s="97"/>
      <c r="DG28" s="97"/>
      <c r="DH28" s="97"/>
      <c r="DI28" s="62" t="str">
        <f t="shared" si="11"/>
        <v>Callisto</v>
      </c>
      <c r="DJ28" s="91"/>
      <c r="DK28" s="91"/>
      <c r="DL28" s="91"/>
      <c r="DM28" s="91"/>
      <c r="DN28" s="91"/>
      <c r="DO28" s="91"/>
      <c r="DP28" s="91"/>
      <c r="DQ28" s="91"/>
      <c r="DR28" s="91"/>
      <c r="DS28" s="91"/>
      <c r="DT28" s="91"/>
      <c r="DU28" s="91"/>
      <c r="DV28" s="91"/>
      <c r="DW28" s="91"/>
      <c r="DX28" s="91"/>
      <c r="DY28" s="91"/>
      <c r="DZ28" s="91"/>
      <c r="EA28" s="91"/>
      <c r="EB28" s="91"/>
      <c r="EC28" s="91"/>
      <c r="ED28" s="91"/>
      <c r="EE28" s="91"/>
      <c r="EF28" s="91"/>
      <c r="EG28" s="91"/>
      <c r="EH28" s="91"/>
      <c r="EI28" s="91"/>
      <c r="EJ28" s="91"/>
      <c r="EK28" s="91"/>
      <c r="EL28" s="91"/>
      <c r="EM28" s="91"/>
      <c r="EN28" s="91"/>
      <c r="EO28" s="91"/>
      <c r="EP28" s="91"/>
      <c r="EQ28" s="91"/>
      <c r="ER28" s="91"/>
      <c r="ES28" s="91"/>
      <c r="ET28" s="91"/>
      <c r="EU28" s="91"/>
      <c r="EV28" s="91"/>
      <c r="EW28" s="64"/>
      <c r="EX28" s="72">
        <v>1978</v>
      </c>
      <c r="EY28" s="81"/>
      <c r="EZ28" s="81"/>
      <c r="FA28" s="81"/>
      <c r="FB28" s="80"/>
      <c r="FC28" s="81"/>
      <c r="FD28" s="81"/>
    </row>
    <row r="29" spans="1:160" ht="12" customHeight="1" x14ac:dyDescent="0.15">
      <c r="A29" s="4"/>
      <c r="B29" s="143"/>
      <c r="C29" s="141"/>
      <c r="D29" s="144"/>
      <c r="E29" s="145"/>
      <c r="F29" s="167"/>
      <c r="G29" s="146"/>
      <c r="H29" s="115"/>
      <c r="I29" s="140"/>
      <c r="J29" s="141"/>
      <c r="K29" s="141"/>
      <c r="L29" s="142"/>
      <c r="M29" s="136"/>
      <c r="N29" s="136"/>
      <c r="O29" s="114"/>
      <c r="P29" s="137"/>
      <c r="Q29" s="138"/>
      <c r="R29" s="138"/>
      <c r="S29" s="139"/>
      <c r="T29" s="16" t="s">
        <v>47</v>
      </c>
      <c r="U29" s="17" t="str">
        <f t="shared" ref="U29" si="44">IF(O25="","",O25+SUM(U25:U28))</f>
        <v/>
      </c>
      <c r="V29" s="17" t="str">
        <f>IF(B25="", "", SUM(V25:V28))</f>
        <v/>
      </c>
      <c r="W29" s="18" t="s">
        <v>41</v>
      </c>
      <c r="X29" s="19" t="str">
        <f t="shared" ref="X29" si="45">IF($B25="","",IF(V29 &gt;= X27, "Y", "N"))</f>
        <v/>
      </c>
      <c r="Y29" s="46"/>
      <c r="Z29" s="5"/>
      <c r="AA29" s="82"/>
      <c r="AB29" s="64"/>
      <c r="AC29" s="64"/>
      <c r="AD29" s="64"/>
      <c r="AE29" s="159"/>
      <c r="AF29" s="62" t="s">
        <v>56</v>
      </c>
      <c r="AG29" s="66" t="e">
        <f>NA()</f>
        <v>#N/A</v>
      </c>
      <c r="AH29" s="66" t="e">
        <f>NA()</f>
        <v>#N/A</v>
      </c>
      <c r="AI29" s="66" t="e">
        <f>NA()</f>
        <v>#N/A</v>
      </c>
      <c r="AJ29" s="66" t="e">
        <f>NA()</f>
        <v>#N/A</v>
      </c>
      <c r="AK29" s="66" t="e">
        <f>NA()</f>
        <v>#N/A</v>
      </c>
      <c r="AL29" s="66" t="e">
        <f>NA()</f>
        <v>#N/A</v>
      </c>
      <c r="AM29" s="66" t="e">
        <f>NA()</f>
        <v>#N/A</v>
      </c>
      <c r="AN29" s="66" t="e">
        <f>NA()</f>
        <v>#N/A</v>
      </c>
      <c r="AO29" s="66" t="e">
        <f>NA()</f>
        <v>#N/A</v>
      </c>
      <c r="AP29" s="66" t="e">
        <f>NA()</f>
        <v>#N/A</v>
      </c>
      <c r="AQ29" s="66" t="e">
        <f>NA()</f>
        <v>#N/A</v>
      </c>
      <c r="AR29" s="66" t="e">
        <f>NA()</f>
        <v>#N/A</v>
      </c>
      <c r="AS29" s="66" t="e">
        <f>NA()</f>
        <v>#N/A</v>
      </c>
      <c r="AT29" s="66" t="e">
        <f>NA()</f>
        <v>#N/A</v>
      </c>
      <c r="AU29" s="66" t="e">
        <f>NA()</f>
        <v>#N/A</v>
      </c>
      <c r="AV29" s="66" t="e">
        <f>NA()</f>
        <v>#N/A</v>
      </c>
      <c r="AW29" s="66" t="e">
        <f>NA()</f>
        <v>#N/A</v>
      </c>
      <c r="AX29" s="66" t="e">
        <f>NA()</f>
        <v>#N/A</v>
      </c>
      <c r="AY29" s="66" t="e">
        <f>NA()</f>
        <v>#N/A</v>
      </c>
      <c r="AZ29" s="66" t="e">
        <f>NA()</f>
        <v>#N/A</v>
      </c>
      <c r="BA29" s="66" t="e">
        <f>NA()</f>
        <v>#N/A</v>
      </c>
      <c r="BB29" s="66" t="e">
        <f>NA()</f>
        <v>#N/A</v>
      </c>
      <c r="BC29" s="66" t="e">
        <f>NA()</f>
        <v>#N/A</v>
      </c>
      <c r="BD29" s="66">
        <v>2</v>
      </c>
      <c r="BE29" s="66" t="e">
        <f>NA()</f>
        <v>#N/A</v>
      </c>
      <c r="BF29" s="66" t="e">
        <f>NA()</f>
        <v>#N/A</v>
      </c>
      <c r="BG29" s="66" t="e">
        <f>NA()</f>
        <v>#N/A</v>
      </c>
      <c r="BH29" s="66" t="e">
        <f>NA()</f>
        <v>#N/A</v>
      </c>
      <c r="BI29" s="66" t="e">
        <f>NA()</f>
        <v>#N/A</v>
      </c>
      <c r="BJ29" s="66" t="e">
        <f>NA()</f>
        <v>#N/A</v>
      </c>
      <c r="BK29" s="66" t="e">
        <f>NA()</f>
        <v>#N/A</v>
      </c>
      <c r="BL29" s="66" t="e">
        <f>NA()</f>
        <v>#N/A</v>
      </c>
      <c r="BM29" s="66" t="e">
        <f>NA()</f>
        <v>#N/A</v>
      </c>
      <c r="BN29" s="66" t="e">
        <f>NA()</f>
        <v>#N/A</v>
      </c>
      <c r="BO29" s="66" t="e">
        <f>NA()</f>
        <v>#N/A</v>
      </c>
      <c r="BP29" s="66" t="e">
        <f>NA()</f>
        <v>#N/A</v>
      </c>
      <c r="BQ29" s="66" t="e">
        <f>NA()</f>
        <v>#N/A</v>
      </c>
      <c r="BR29" s="66" t="e">
        <f>NA()</f>
        <v>#N/A</v>
      </c>
      <c r="BS29" s="66" t="e">
        <f>NA()</f>
        <v>#N/A</v>
      </c>
      <c r="BT29" s="90"/>
      <c r="BU29" s="89" t="str">
        <f t="shared" si="10"/>
        <v>Europa</v>
      </c>
      <c r="BV29" s="97"/>
      <c r="BW29" s="97"/>
      <c r="BX29" s="97"/>
      <c r="BY29" s="97"/>
      <c r="BZ29" s="97"/>
      <c r="CA29" s="97"/>
      <c r="CB29" s="97"/>
      <c r="CC29" s="97"/>
      <c r="CD29" s="97"/>
      <c r="CE29" s="97"/>
      <c r="CF29" s="97"/>
      <c r="CG29" s="97"/>
      <c r="CH29" s="97"/>
      <c r="CI29" s="97"/>
      <c r="CJ29" s="97"/>
      <c r="CK29" s="97"/>
      <c r="CL29" s="97"/>
      <c r="CM29" s="97"/>
      <c r="CN29" s="97"/>
      <c r="CO29" s="97"/>
      <c r="CP29" s="97"/>
      <c r="CQ29" s="97"/>
      <c r="CR29" s="97"/>
      <c r="CS29" s="96">
        <v>-1</v>
      </c>
      <c r="CT29" s="97"/>
      <c r="CU29" s="97"/>
      <c r="CV29" s="97"/>
      <c r="CW29" s="97"/>
      <c r="CX29" s="97"/>
      <c r="CY29" s="97"/>
      <c r="CZ29" s="97"/>
      <c r="DA29" s="97"/>
      <c r="DB29" s="97"/>
      <c r="DC29" s="97"/>
      <c r="DD29" s="97"/>
      <c r="DE29" s="97"/>
      <c r="DF29" s="97"/>
      <c r="DG29" s="97"/>
      <c r="DH29" s="97"/>
      <c r="DI29" s="62" t="str">
        <f t="shared" si="11"/>
        <v>Europa</v>
      </c>
      <c r="DJ29" s="91"/>
      <c r="DK29" s="91"/>
      <c r="DL29" s="91"/>
      <c r="DM29" s="91"/>
      <c r="DN29" s="91"/>
      <c r="DO29" s="91"/>
      <c r="DP29" s="91"/>
      <c r="DQ29" s="91"/>
      <c r="DR29" s="91"/>
      <c r="DS29" s="91"/>
      <c r="DT29" s="91"/>
      <c r="DU29" s="91"/>
      <c r="DV29" s="91"/>
      <c r="DW29" s="91"/>
      <c r="DX29" s="91"/>
      <c r="DY29" s="91"/>
      <c r="DZ29" s="91"/>
      <c r="EA29" s="91"/>
      <c r="EB29" s="91"/>
      <c r="EC29" s="91"/>
      <c r="ED29" s="91"/>
      <c r="EE29" s="91"/>
      <c r="EF29" s="91"/>
      <c r="EG29" s="91"/>
      <c r="EH29" s="91"/>
      <c r="EI29" s="91"/>
      <c r="EJ29" s="91"/>
      <c r="EK29" s="91"/>
      <c r="EL29" s="91"/>
      <c r="EM29" s="91"/>
      <c r="EN29" s="91"/>
      <c r="EO29" s="91"/>
      <c r="EP29" s="91"/>
      <c r="EQ29" s="91"/>
      <c r="ER29" s="91"/>
      <c r="ES29" s="91"/>
      <c r="ET29" s="91"/>
      <c r="EU29" s="91"/>
      <c r="EV29" s="91"/>
      <c r="EW29" s="64"/>
      <c r="EX29" s="72">
        <v>1979</v>
      </c>
      <c r="EY29" s="81"/>
      <c r="EZ29" s="81"/>
      <c r="FA29" s="81"/>
      <c r="FB29" s="80"/>
      <c r="FC29" s="81"/>
      <c r="FD29" s="81"/>
    </row>
    <row r="30" spans="1:160" ht="12" customHeight="1" x14ac:dyDescent="0.15">
      <c r="A30" s="4"/>
      <c r="B30" s="124" t="s">
        <v>33</v>
      </c>
      <c r="C30" s="98" t="str">
        <f t="shared" ref="C30" si="46">IF(B30="", "", "to")</f>
        <v>to</v>
      </c>
      <c r="D30" s="127" t="s">
        <v>51</v>
      </c>
      <c r="E30" s="130" t="str">
        <f t="shared" ref="E30" si="47">IF(B30="","",IF(BT30&lt;0,BT30,""))</f>
        <v/>
      </c>
      <c r="F30" s="121" t="s">
        <v>85</v>
      </c>
      <c r="G30" s="133">
        <f t="shared" ref="G30" si="48">IF(B30="","",IF(OR(BT30&gt;0,AND(BT30&lt;0,F30="Y")),ABS(BT30),0))</f>
        <v>1</v>
      </c>
      <c r="H30" s="115">
        <v>1</v>
      </c>
      <c r="I30" s="117">
        <f t="shared" ref="I30" si="49">IF(B30="","",ROUNDUP(G30*H30,0))</f>
        <v>1</v>
      </c>
      <c r="J30" s="119" cm="1">
        <f t="array" ref="J30">IF(B30="", "", _xlfn.XLOOKUP(B30, Origins, _xlfn.XLOOKUP(D30, Destinations, Maneuver_Difficulties,"")))</f>
        <v>1</v>
      </c>
      <c r="K30" s="119">
        <f t="shared" ref="K30" si="50">IF(AND(H30&lt;1, H30&gt;0), ROUNDUP(J30/H30, 0), J30)</f>
        <v>1</v>
      </c>
      <c r="L30" s="121">
        <v>1970</v>
      </c>
      <c r="M30" s="98" t="str">
        <f>IF(B30="","",IF(ISNA(FB30),"-",IF(AND(L30-FC30 &gt;= 0, MOD(L30-FC30,FD30)=0),"Y","N")))</f>
        <v>Y</v>
      </c>
      <c r="N30" s="98">
        <f t="shared" ref="N30" si="51">IF(L30="", "", L30+I30)</f>
        <v>1971</v>
      </c>
      <c r="O30" s="101">
        <v>1</v>
      </c>
      <c r="P30" s="13">
        <v>1</v>
      </c>
      <c r="Q30" s="14" t="s">
        <v>8</v>
      </c>
      <c r="R30" s="13">
        <f>_xlfn.XLOOKUP(Q30, $AB$5:$AB$10, $AC$5:$AC$10, "", 0)</f>
        <v>1</v>
      </c>
      <c r="S30" s="13">
        <f>IF(Q30="Ion Thruster", 5 * I30, _xlfn.XLOOKUP(Q30, $AB$5:$AB$10, $AD$5:$AD$10, "", 0))</f>
        <v>5</v>
      </c>
      <c r="T30" s="15">
        <v>1</v>
      </c>
      <c r="U30" s="13">
        <f t="shared" ref="U30:U33" si="52">IF(R30="", "", R30*T30)</f>
        <v>1</v>
      </c>
      <c r="V30" s="13">
        <f t="shared" ref="V30:V33" si="53">IF(S30="", "", S30*T30)</f>
        <v>5</v>
      </c>
      <c r="W30" s="103"/>
      <c r="X30" s="104"/>
      <c r="Y30" s="43" t="s">
        <v>92</v>
      </c>
      <c r="Z30" s="5"/>
      <c r="AA30" s="82"/>
      <c r="AB30" s="64"/>
      <c r="AC30" s="64"/>
      <c r="AD30" s="64"/>
      <c r="AE30" s="159"/>
      <c r="AF30" s="62" t="s">
        <v>57</v>
      </c>
      <c r="AG30" s="66" t="e">
        <f>NA()</f>
        <v>#N/A</v>
      </c>
      <c r="AH30" s="66" t="e">
        <f>NA()</f>
        <v>#N/A</v>
      </c>
      <c r="AI30" s="66" t="e">
        <f>NA()</f>
        <v>#N/A</v>
      </c>
      <c r="AJ30" s="66" t="e">
        <f>NA()</f>
        <v>#N/A</v>
      </c>
      <c r="AK30" s="66" t="e">
        <f>NA()</f>
        <v>#N/A</v>
      </c>
      <c r="AL30" s="66" t="e">
        <f>NA()</f>
        <v>#N/A</v>
      </c>
      <c r="AM30" s="66" t="e">
        <f>NA()</f>
        <v>#N/A</v>
      </c>
      <c r="AN30" s="66" t="e">
        <f>NA()</f>
        <v>#N/A</v>
      </c>
      <c r="AO30" s="66" t="e">
        <f>NA()</f>
        <v>#N/A</v>
      </c>
      <c r="AP30" s="66" t="e">
        <f>NA()</f>
        <v>#N/A</v>
      </c>
      <c r="AQ30" s="66" t="e">
        <f>NA()</f>
        <v>#N/A</v>
      </c>
      <c r="AR30" s="66" t="e">
        <f>NA()</f>
        <v>#N/A</v>
      </c>
      <c r="AS30" s="66" t="e">
        <f>NA()</f>
        <v>#N/A</v>
      </c>
      <c r="AT30" s="66" t="e">
        <f>NA()</f>
        <v>#N/A</v>
      </c>
      <c r="AU30" s="66" t="e">
        <f>NA()</f>
        <v>#N/A</v>
      </c>
      <c r="AV30" s="66" t="e">
        <f>NA()</f>
        <v>#N/A</v>
      </c>
      <c r="AW30" s="66" t="e">
        <f>NA()</f>
        <v>#N/A</v>
      </c>
      <c r="AX30" s="66" t="e">
        <f>NA()</f>
        <v>#N/A</v>
      </c>
      <c r="AY30" s="66" t="e">
        <f>NA()</f>
        <v>#N/A</v>
      </c>
      <c r="AZ30" s="66" t="e">
        <f>NA()</f>
        <v>#N/A</v>
      </c>
      <c r="BA30" s="66" t="e">
        <f>NA()</f>
        <v>#N/A</v>
      </c>
      <c r="BB30" s="66" t="e">
        <f>NA()</f>
        <v>#N/A</v>
      </c>
      <c r="BC30" s="66" t="e">
        <f>NA()</f>
        <v>#N/A</v>
      </c>
      <c r="BD30" s="66">
        <v>3</v>
      </c>
      <c r="BE30" s="66" t="e">
        <f>NA()</f>
        <v>#N/A</v>
      </c>
      <c r="BF30" s="66" t="e">
        <f>NA()</f>
        <v>#N/A</v>
      </c>
      <c r="BG30" s="66" t="e">
        <f>NA()</f>
        <v>#N/A</v>
      </c>
      <c r="BH30" s="66" t="e">
        <f>NA()</f>
        <v>#N/A</v>
      </c>
      <c r="BI30" s="66">
        <v>2</v>
      </c>
      <c r="BJ30" s="66" t="e">
        <f>NA()</f>
        <v>#N/A</v>
      </c>
      <c r="BK30" s="66" t="e">
        <f>NA()</f>
        <v>#N/A</v>
      </c>
      <c r="BL30" s="66" t="e">
        <f>NA()</f>
        <v>#N/A</v>
      </c>
      <c r="BM30" s="66" t="e">
        <f>NA()</f>
        <v>#N/A</v>
      </c>
      <c r="BN30" s="66" t="e">
        <f>NA()</f>
        <v>#N/A</v>
      </c>
      <c r="BO30" s="66" t="e">
        <f>NA()</f>
        <v>#N/A</v>
      </c>
      <c r="BP30" s="66" t="e">
        <f>NA()</f>
        <v>#N/A</v>
      </c>
      <c r="BQ30" s="66" t="e">
        <f>NA()</f>
        <v>#N/A</v>
      </c>
      <c r="BR30" s="66" t="e">
        <f>NA()</f>
        <v>#N/A</v>
      </c>
      <c r="BS30" s="66" t="e">
        <f>NA()</f>
        <v>#N/A</v>
      </c>
      <c r="BT30" s="94" cm="1">
        <f t="array" ref="BT30">_xlfn.XLOOKUP(B30,Origins,_xlfn.XLOOKUP(D30,Destinations,Maneuver_Years))</f>
        <v>1</v>
      </c>
      <c r="BU30" s="89" t="str">
        <f t="shared" si="10"/>
        <v>Ganymede Orbit</v>
      </c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97"/>
      <c r="CK30" s="97"/>
      <c r="CL30" s="97"/>
      <c r="CM30" s="97"/>
      <c r="CN30" s="97"/>
      <c r="CO30" s="97"/>
      <c r="CP30" s="97"/>
      <c r="CQ30" s="97"/>
      <c r="CR30" s="97"/>
      <c r="CS30" s="96">
        <v>-1</v>
      </c>
      <c r="CT30" s="97"/>
      <c r="CU30" s="97"/>
      <c r="CV30" s="97"/>
      <c r="CW30" s="97"/>
      <c r="CX30" s="97"/>
      <c r="CY30" s="97"/>
      <c r="CZ30" s="97"/>
      <c r="DA30" s="97"/>
      <c r="DB30" s="97"/>
      <c r="DC30" s="97"/>
      <c r="DD30" s="97"/>
      <c r="DE30" s="97"/>
      <c r="DF30" s="97"/>
      <c r="DG30" s="97"/>
      <c r="DH30" s="97"/>
      <c r="DI30" s="62" t="str">
        <f t="shared" si="11"/>
        <v>Ganymede Orbit</v>
      </c>
      <c r="DJ30" s="91"/>
      <c r="DK30" s="91"/>
      <c r="DL30" s="91"/>
      <c r="DM30" s="91"/>
      <c r="DN30" s="91"/>
      <c r="DO30" s="91"/>
      <c r="DP30" s="91"/>
      <c r="DQ30" s="91"/>
      <c r="DR30" s="91"/>
      <c r="DS30" s="91"/>
      <c r="DT30" s="91"/>
      <c r="DU30" s="91"/>
      <c r="DV30" s="91"/>
      <c r="DW30" s="91"/>
      <c r="DX30" s="91"/>
      <c r="DY30" s="91"/>
      <c r="DZ30" s="91"/>
      <c r="EA30" s="91"/>
      <c r="EB30" s="91"/>
      <c r="EC30" s="91"/>
      <c r="ED30" s="91"/>
      <c r="EE30" s="91"/>
      <c r="EF30" s="91"/>
      <c r="EG30" s="91"/>
      <c r="EH30" s="91"/>
      <c r="EI30" s="91"/>
      <c r="EJ30" s="91"/>
      <c r="EK30" s="91"/>
      <c r="EL30" s="91"/>
      <c r="EM30" s="91"/>
      <c r="EN30" s="91"/>
      <c r="EO30" s="91"/>
      <c r="EP30" s="91"/>
      <c r="EQ30" s="91"/>
      <c r="ER30" s="91"/>
      <c r="ES30" s="91"/>
      <c r="ET30" s="91"/>
      <c r="EU30" s="91"/>
      <c r="EV30" s="91"/>
      <c r="EW30" s="64"/>
      <c r="EX30" s="72">
        <v>1980</v>
      </c>
      <c r="EY30" s="81"/>
      <c r="EZ30" s="81"/>
      <c r="FA30" s="81"/>
      <c r="FB30" s="80" t="str">
        <f>_xlfn.XLOOKUP(_xlfn.CONCAT($B30, ",", $D30), $EY$5:$EY$12, $EY$5:$EY$12)</f>
        <v>Venus Fly-by,Jupiter Fly-by</v>
      </c>
      <c r="FC30" s="80">
        <f>_xlfn.XLOOKUP($FB30, $EY$5:$EY$12, $EZ$5:$EZ$12)</f>
        <v>1956</v>
      </c>
      <c r="FD30" s="80">
        <f>_xlfn.XLOOKUP($FB30, $EY$5:$EY$12, $FA$5:$FA$12)</f>
        <v>2</v>
      </c>
    </row>
    <row r="31" spans="1:160" ht="12" customHeight="1" x14ac:dyDescent="0.15">
      <c r="A31" s="4"/>
      <c r="B31" s="125"/>
      <c r="C31" s="119"/>
      <c r="D31" s="128"/>
      <c r="E31" s="131"/>
      <c r="F31" s="166"/>
      <c r="G31" s="134"/>
      <c r="H31" s="115"/>
      <c r="I31" s="117"/>
      <c r="J31" s="119"/>
      <c r="K31" s="119"/>
      <c r="L31" s="122"/>
      <c r="M31" s="99"/>
      <c r="N31" s="99"/>
      <c r="O31" s="101"/>
      <c r="P31" s="13">
        <v>2</v>
      </c>
      <c r="Q31" s="14"/>
      <c r="R31" s="13" t="str">
        <f>_xlfn.XLOOKUP(Q31, $AB$5:$AB$10, $AC$5:$AC$10, "", 0)</f>
        <v/>
      </c>
      <c r="S31" s="13" t="str">
        <f>IF(Q31="Ion Thruster", 5 * I31, _xlfn.XLOOKUP(Q31, $AB$5:$AB$10, $AD$5:$AD$10, "", 0))</f>
        <v/>
      </c>
      <c r="T31" s="15"/>
      <c r="U31" s="13" t="str">
        <f t="shared" si="52"/>
        <v/>
      </c>
      <c r="V31" s="13" t="str">
        <f t="shared" si="53"/>
        <v/>
      </c>
      <c r="W31" s="105"/>
      <c r="X31" s="106"/>
      <c r="Y31" s="44"/>
      <c r="Z31" s="5"/>
      <c r="AA31" s="82"/>
      <c r="AB31" s="64"/>
      <c r="AC31" s="64"/>
      <c r="AD31" s="64"/>
      <c r="AE31" s="159"/>
      <c r="AF31" s="62" t="s">
        <v>59</v>
      </c>
      <c r="AG31" s="66" t="e">
        <f>NA()</f>
        <v>#N/A</v>
      </c>
      <c r="AH31" s="66" t="e">
        <f>NA()</f>
        <v>#N/A</v>
      </c>
      <c r="AI31" s="66" t="e">
        <f>NA()</f>
        <v>#N/A</v>
      </c>
      <c r="AJ31" s="66" t="e">
        <f>NA()</f>
        <v>#N/A</v>
      </c>
      <c r="AK31" s="66" t="e">
        <f>NA()</f>
        <v>#N/A</v>
      </c>
      <c r="AL31" s="66" t="e">
        <f>NA()</f>
        <v>#N/A</v>
      </c>
      <c r="AM31" s="66" t="e">
        <f>NA()</f>
        <v>#N/A</v>
      </c>
      <c r="AN31" s="66" t="e">
        <f>NA()</f>
        <v>#N/A</v>
      </c>
      <c r="AO31" s="66" t="e">
        <f>NA()</f>
        <v>#N/A</v>
      </c>
      <c r="AP31" s="66" t="e">
        <f>NA()</f>
        <v>#N/A</v>
      </c>
      <c r="AQ31" s="66" t="e">
        <f>NA()</f>
        <v>#N/A</v>
      </c>
      <c r="AR31" s="66" t="e">
        <f>NA()</f>
        <v>#N/A</v>
      </c>
      <c r="AS31" s="66" t="e">
        <f>NA()</f>
        <v>#N/A</v>
      </c>
      <c r="AT31" s="66" t="e">
        <f>NA()</f>
        <v>#N/A</v>
      </c>
      <c r="AU31" s="66" t="e">
        <f>NA()</f>
        <v>#N/A</v>
      </c>
      <c r="AV31" s="66" t="e">
        <f>NA()</f>
        <v>#N/A</v>
      </c>
      <c r="AW31" s="66" t="e">
        <f>NA()</f>
        <v>#N/A</v>
      </c>
      <c r="AX31" s="66" t="e">
        <f>NA()</f>
        <v>#N/A</v>
      </c>
      <c r="AY31" s="66" t="e">
        <f>NA()</f>
        <v>#N/A</v>
      </c>
      <c r="AZ31" s="66" t="e">
        <f>NA()</f>
        <v>#N/A</v>
      </c>
      <c r="BA31" s="66" t="e">
        <f>NA()</f>
        <v>#N/A</v>
      </c>
      <c r="BB31" s="66" t="e">
        <f>NA()</f>
        <v>#N/A</v>
      </c>
      <c r="BC31" s="66" t="e">
        <f>NA()</f>
        <v>#N/A</v>
      </c>
      <c r="BD31" s="66" t="e">
        <f>NA()</f>
        <v>#N/A</v>
      </c>
      <c r="BE31" s="66" t="e">
        <f>NA()</f>
        <v>#N/A</v>
      </c>
      <c r="BF31" s="66" t="e">
        <f>NA()</f>
        <v>#N/A</v>
      </c>
      <c r="BG31" s="66" t="e">
        <f>NA()</f>
        <v>#N/A</v>
      </c>
      <c r="BH31" s="66">
        <v>2</v>
      </c>
      <c r="BI31" s="66" t="e">
        <f>NA()</f>
        <v>#N/A</v>
      </c>
      <c r="BJ31" s="66" t="e">
        <f>NA()</f>
        <v>#N/A</v>
      </c>
      <c r="BK31" s="66" t="e">
        <f>NA()</f>
        <v>#N/A</v>
      </c>
      <c r="BL31" s="66" t="e">
        <f>NA()</f>
        <v>#N/A</v>
      </c>
      <c r="BM31" s="66" t="e">
        <f>NA()</f>
        <v>#N/A</v>
      </c>
      <c r="BN31" s="66" t="e">
        <f>NA()</f>
        <v>#N/A</v>
      </c>
      <c r="BO31" s="66" t="e">
        <f>NA()</f>
        <v>#N/A</v>
      </c>
      <c r="BP31" s="66" t="e">
        <f>NA()</f>
        <v>#N/A</v>
      </c>
      <c r="BQ31" s="66" t="e">
        <f>NA()</f>
        <v>#N/A</v>
      </c>
      <c r="BR31" s="66" t="e">
        <f>NA()</f>
        <v>#N/A</v>
      </c>
      <c r="BS31" s="66" t="e">
        <f>NA()</f>
        <v>#N/A</v>
      </c>
      <c r="BT31" s="93"/>
      <c r="BU31" s="89" t="str">
        <f t="shared" si="10"/>
        <v>Ganymede</v>
      </c>
      <c r="BV31" s="97"/>
      <c r="BW31" s="97"/>
      <c r="BX31" s="97"/>
      <c r="BY31" s="97"/>
      <c r="BZ31" s="97"/>
      <c r="CA31" s="97"/>
      <c r="CB31" s="97"/>
      <c r="CC31" s="97"/>
      <c r="CD31" s="97"/>
      <c r="CE31" s="97"/>
      <c r="CF31" s="97"/>
      <c r="CG31" s="97"/>
      <c r="CH31" s="97"/>
      <c r="CI31" s="97"/>
      <c r="CJ31" s="97"/>
      <c r="CK31" s="97"/>
      <c r="CL31" s="97"/>
      <c r="CM31" s="97"/>
      <c r="CN31" s="97"/>
      <c r="CO31" s="97"/>
      <c r="CP31" s="97"/>
      <c r="CQ31" s="97"/>
      <c r="CR31" s="97"/>
      <c r="CS31" s="97"/>
      <c r="CT31" s="97"/>
      <c r="CU31" s="97"/>
      <c r="CV31" s="97"/>
      <c r="CW31" s="97"/>
      <c r="CX31" s="97"/>
      <c r="CY31" s="97"/>
      <c r="CZ31" s="97"/>
      <c r="DA31" s="97"/>
      <c r="DB31" s="97"/>
      <c r="DC31" s="97"/>
      <c r="DD31" s="97"/>
      <c r="DE31" s="97"/>
      <c r="DF31" s="97"/>
      <c r="DG31" s="97"/>
      <c r="DH31" s="97"/>
      <c r="DI31" s="62" t="str">
        <f t="shared" si="11"/>
        <v>Ganymede</v>
      </c>
      <c r="DJ31" s="91"/>
      <c r="DK31" s="91"/>
      <c r="DL31" s="91"/>
      <c r="DM31" s="91"/>
      <c r="DN31" s="91"/>
      <c r="DO31" s="91"/>
      <c r="DP31" s="91"/>
      <c r="DQ31" s="91"/>
      <c r="DR31" s="91"/>
      <c r="DS31" s="91"/>
      <c r="DT31" s="91"/>
      <c r="DU31" s="91"/>
      <c r="DV31" s="91"/>
      <c r="DW31" s="91"/>
      <c r="DX31" s="91"/>
      <c r="DY31" s="91"/>
      <c r="DZ31" s="91"/>
      <c r="EA31" s="91"/>
      <c r="EB31" s="91"/>
      <c r="EC31" s="91"/>
      <c r="ED31" s="91"/>
      <c r="EE31" s="91"/>
      <c r="EF31" s="91"/>
      <c r="EG31" s="91"/>
      <c r="EH31" s="91"/>
      <c r="EI31" s="91"/>
      <c r="EJ31" s="91"/>
      <c r="EK31" s="91"/>
      <c r="EL31" s="91"/>
      <c r="EM31" s="91"/>
      <c r="EN31" s="91"/>
      <c r="EO31" s="91"/>
      <c r="EP31" s="91"/>
      <c r="EQ31" s="91"/>
      <c r="ER31" s="91"/>
      <c r="ES31" s="91"/>
      <c r="ET31" s="91"/>
      <c r="EU31" s="91"/>
      <c r="EV31" s="91"/>
      <c r="EW31" s="64"/>
      <c r="EX31" s="72">
        <v>1981</v>
      </c>
      <c r="EY31" s="81"/>
      <c r="EZ31" s="81"/>
      <c r="FA31" s="81"/>
      <c r="FB31" s="80"/>
      <c r="FC31" s="81"/>
      <c r="FD31" s="81"/>
    </row>
    <row r="32" spans="1:160" ht="12" customHeight="1" x14ac:dyDescent="0.15">
      <c r="A32" s="4"/>
      <c r="B32" s="125"/>
      <c r="C32" s="119"/>
      <c r="D32" s="128"/>
      <c r="E32" s="131"/>
      <c r="F32" s="166"/>
      <c r="G32" s="134"/>
      <c r="H32" s="115"/>
      <c r="I32" s="117"/>
      <c r="J32" s="119"/>
      <c r="K32" s="119"/>
      <c r="L32" s="122"/>
      <c r="M32" s="99"/>
      <c r="N32" s="99"/>
      <c r="O32" s="101"/>
      <c r="P32" s="13">
        <v>3</v>
      </c>
      <c r="Q32" s="14"/>
      <c r="R32" s="13" t="str">
        <f>_xlfn.XLOOKUP(Q32, $AB$5:$AB$10, $AC$5:$AC$10, "", 0)</f>
        <v/>
      </c>
      <c r="S32" s="13" t="str">
        <f>IF(Q32="Ion Thruster", 5 * I32, _xlfn.XLOOKUP(Q32, $AB$5:$AB$10, $AD$5:$AD$10, "", 0))</f>
        <v/>
      </c>
      <c r="T32" s="15"/>
      <c r="U32" s="13" t="str">
        <f t="shared" si="52"/>
        <v/>
      </c>
      <c r="V32" s="13" t="str">
        <f t="shared" si="53"/>
        <v/>
      </c>
      <c r="W32" s="107" t="s">
        <v>48</v>
      </c>
      <c r="X32" s="109">
        <f>IF(B30="", "", K30*U34)</f>
        <v>2</v>
      </c>
      <c r="Y32" s="45"/>
      <c r="Z32" s="5"/>
      <c r="AA32" s="82"/>
      <c r="AB32" s="64"/>
      <c r="AC32" s="64"/>
      <c r="AD32" s="64"/>
      <c r="AE32" s="159"/>
      <c r="AF32" s="62" t="s">
        <v>58</v>
      </c>
      <c r="AG32" s="66" t="e">
        <f>NA()</f>
        <v>#N/A</v>
      </c>
      <c r="AH32" s="66" t="e">
        <f>NA()</f>
        <v>#N/A</v>
      </c>
      <c r="AI32" s="66" t="e">
        <f>NA()</f>
        <v>#N/A</v>
      </c>
      <c r="AJ32" s="66" t="e">
        <f>NA()</f>
        <v>#N/A</v>
      </c>
      <c r="AK32" s="66" t="e">
        <f>NA()</f>
        <v>#N/A</v>
      </c>
      <c r="AL32" s="66" t="e">
        <f>NA()</f>
        <v>#N/A</v>
      </c>
      <c r="AM32" s="66" t="e">
        <f>NA()</f>
        <v>#N/A</v>
      </c>
      <c r="AN32" s="66" t="e">
        <f>NA()</f>
        <v>#N/A</v>
      </c>
      <c r="AO32" s="66" t="e">
        <f>NA()</f>
        <v>#N/A</v>
      </c>
      <c r="AP32" s="66" t="e">
        <f>NA()</f>
        <v>#N/A</v>
      </c>
      <c r="AQ32" s="66" t="e">
        <f>NA()</f>
        <v>#N/A</v>
      </c>
      <c r="AR32" s="66" t="e">
        <f>NA()</f>
        <v>#N/A</v>
      </c>
      <c r="AS32" s="66" t="e">
        <f>NA()</f>
        <v>#N/A</v>
      </c>
      <c r="AT32" s="66" t="e">
        <f>NA()</f>
        <v>#N/A</v>
      </c>
      <c r="AU32" s="66" t="e">
        <f>NA()</f>
        <v>#N/A</v>
      </c>
      <c r="AV32" s="66" t="e">
        <f>NA()</f>
        <v>#N/A</v>
      </c>
      <c r="AW32" s="66" t="e">
        <f>NA()</f>
        <v>#N/A</v>
      </c>
      <c r="AX32" s="66" t="e">
        <f>NA()</f>
        <v>#N/A</v>
      </c>
      <c r="AY32" s="66" t="e">
        <f>NA()</f>
        <v>#N/A</v>
      </c>
      <c r="AZ32" s="66" t="e">
        <f>NA()</f>
        <v>#N/A</v>
      </c>
      <c r="BA32" s="66" t="e">
        <f>NA()</f>
        <v>#N/A</v>
      </c>
      <c r="BB32" s="66" t="e">
        <f>NA()</f>
        <v>#N/A</v>
      </c>
      <c r="BC32" s="66" t="e">
        <f>NA()</f>
        <v>#N/A</v>
      </c>
      <c r="BD32" s="66">
        <v>2</v>
      </c>
      <c r="BE32" s="66" t="e">
        <f>NA()</f>
        <v>#N/A</v>
      </c>
      <c r="BF32" s="66" t="e">
        <f>NA()</f>
        <v>#N/A</v>
      </c>
      <c r="BG32" s="66" t="e">
        <f>NA()</f>
        <v>#N/A</v>
      </c>
      <c r="BH32" s="66" t="e">
        <f>NA()</f>
        <v>#N/A</v>
      </c>
      <c r="BI32" s="66" t="e">
        <f>NA()</f>
        <v>#N/A</v>
      </c>
      <c r="BJ32" s="66" t="e">
        <f>NA()</f>
        <v>#N/A</v>
      </c>
      <c r="BK32" s="66" t="e">
        <f>NA()</f>
        <v>#N/A</v>
      </c>
      <c r="BL32" s="66" t="e">
        <f>NA()</f>
        <v>#N/A</v>
      </c>
      <c r="BM32" s="66" t="e">
        <f>NA()</f>
        <v>#N/A</v>
      </c>
      <c r="BN32" s="66" t="e">
        <f>NA()</f>
        <v>#N/A</v>
      </c>
      <c r="BO32" s="66" t="e">
        <f>NA()</f>
        <v>#N/A</v>
      </c>
      <c r="BP32" s="66" t="e">
        <f>NA()</f>
        <v>#N/A</v>
      </c>
      <c r="BQ32" s="66" t="e">
        <f>NA()</f>
        <v>#N/A</v>
      </c>
      <c r="BR32" s="66" t="e">
        <f>NA()</f>
        <v>#N/A</v>
      </c>
      <c r="BS32" s="66" t="e">
        <f>NA()</f>
        <v>#N/A</v>
      </c>
      <c r="BT32" s="90"/>
      <c r="BU32" s="89" t="str">
        <f t="shared" si="10"/>
        <v>Io</v>
      </c>
      <c r="BV32" s="97"/>
      <c r="BW32" s="97"/>
      <c r="BX32" s="97"/>
      <c r="BY32" s="97"/>
      <c r="BZ32" s="97"/>
      <c r="CA32" s="97"/>
      <c r="CB32" s="97"/>
      <c r="CC32" s="97"/>
      <c r="CD32" s="97"/>
      <c r="CE32" s="97"/>
      <c r="CF32" s="97"/>
      <c r="CG32" s="97"/>
      <c r="CH32" s="97"/>
      <c r="CI32" s="97"/>
      <c r="CJ32" s="97"/>
      <c r="CK32" s="97"/>
      <c r="CL32" s="97"/>
      <c r="CM32" s="97"/>
      <c r="CN32" s="97"/>
      <c r="CO32" s="97"/>
      <c r="CP32" s="97"/>
      <c r="CQ32" s="97"/>
      <c r="CR32" s="97"/>
      <c r="CS32" s="96">
        <v>-1</v>
      </c>
      <c r="CT32" s="97"/>
      <c r="CU32" s="97"/>
      <c r="CV32" s="97"/>
      <c r="CW32" s="97"/>
      <c r="CX32" s="97"/>
      <c r="CY32" s="97"/>
      <c r="CZ32" s="97"/>
      <c r="DA32" s="97"/>
      <c r="DB32" s="97"/>
      <c r="DC32" s="97"/>
      <c r="DD32" s="97"/>
      <c r="DE32" s="97"/>
      <c r="DF32" s="97"/>
      <c r="DG32" s="97"/>
      <c r="DH32" s="97"/>
      <c r="DI32" s="62" t="str">
        <f t="shared" si="11"/>
        <v>Io</v>
      </c>
      <c r="DJ32" s="91"/>
      <c r="DK32" s="91"/>
      <c r="DL32" s="91"/>
      <c r="DM32" s="91"/>
      <c r="DN32" s="91"/>
      <c r="DO32" s="91"/>
      <c r="DP32" s="91"/>
      <c r="DQ32" s="91"/>
      <c r="DR32" s="91"/>
      <c r="DS32" s="91"/>
      <c r="DT32" s="91"/>
      <c r="DU32" s="91"/>
      <c r="DV32" s="91"/>
      <c r="DW32" s="91"/>
      <c r="DX32" s="91"/>
      <c r="DY32" s="91"/>
      <c r="DZ32" s="91"/>
      <c r="EA32" s="91"/>
      <c r="EB32" s="91"/>
      <c r="EC32" s="91"/>
      <c r="ED32" s="91"/>
      <c r="EE32" s="91"/>
      <c r="EF32" s="91"/>
      <c r="EG32" s="91"/>
      <c r="EH32" s="91"/>
      <c r="EI32" s="91"/>
      <c r="EJ32" s="91"/>
      <c r="EK32" s="91"/>
      <c r="EL32" s="91"/>
      <c r="EM32" s="91"/>
      <c r="EN32" s="91"/>
      <c r="EO32" s="91"/>
      <c r="EP32" s="91"/>
      <c r="EQ32" s="91"/>
      <c r="ER32" s="91"/>
      <c r="ES32" s="91"/>
      <c r="ET32" s="91"/>
      <c r="EU32" s="91"/>
      <c r="EV32" s="91"/>
      <c r="EW32" s="64"/>
      <c r="EX32" s="72">
        <v>1982</v>
      </c>
      <c r="EY32" s="81"/>
      <c r="EZ32" s="81"/>
      <c r="FA32" s="81"/>
      <c r="FB32" s="80"/>
      <c r="FC32" s="81"/>
      <c r="FD32" s="81"/>
    </row>
    <row r="33" spans="1:160" ht="12" customHeight="1" x14ac:dyDescent="0.15">
      <c r="A33" s="4"/>
      <c r="B33" s="125"/>
      <c r="C33" s="119"/>
      <c r="D33" s="128"/>
      <c r="E33" s="131"/>
      <c r="F33" s="166"/>
      <c r="G33" s="134"/>
      <c r="H33" s="115"/>
      <c r="I33" s="117"/>
      <c r="J33" s="119"/>
      <c r="K33" s="119"/>
      <c r="L33" s="122"/>
      <c r="M33" s="99"/>
      <c r="N33" s="99"/>
      <c r="O33" s="101"/>
      <c r="P33" s="13">
        <v>4</v>
      </c>
      <c r="Q33" s="14"/>
      <c r="R33" s="13" t="str">
        <f>_xlfn.XLOOKUP(Q33, $AB$5:$AB$10, $AC$5:$AC$10, "", 0)</f>
        <v/>
      </c>
      <c r="S33" s="13" t="str">
        <f>IF(Q33="Ion Thruster", 5 * I33, _xlfn.XLOOKUP(Q33, $AB$5:$AB$10, $AD$5:$AD$10, "", 0))</f>
        <v/>
      </c>
      <c r="T33" s="15"/>
      <c r="U33" s="13" t="str">
        <f t="shared" si="52"/>
        <v/>
      </c>
      <c r="V33" s="13" t="str">
        <f t="shared" si="53"/>
        <v/>
      </c>
      <c r="W33" s="108"/>
      <c r="X33" s="110"/>
      <c r="Y33" s="44"/>
      <c r="Z33" s="5"/>
      <c r="AA33" s="82"/>
      <c r="AB33" s="64"/>
      <c r="AC33" s="64"/>
      <c r="AD33" s="64"/>
      <c r="AE33" s="159"/>
      <c r="AF33" s="62" t="s">
        <v>52</v>
      </c>
      <c r="AG33" s="66" t="e">
        <f>NA()</f>
        <v>#N/A</v>
      </c>
      <c r="AH33" s="66" t="e">
        <f>NA()</f>
        <v>#N/A</v>
      </c>
      <c r="AI33" s="66" t="e">
        <f>NA()</f>
        <v>#N/A</v>
      </c>
      <c r="AJ33" s="66" t="e">
        <f>NA()</f>
        <v>#N/A</v>
      </c>
      <c r="AK33" s="66" t="e">
        <f>NA()</f>
        <v>#N/A</v>
      </c>
      <c r="AL33" s="66" t="e">
        <f>NA()</f>
        <v>#N/A</v>
      </c>
      <c r="AM33" s="66" t="e">
        <f>NA()</f>
        <v>#N/A</v>
      </c>
      <c r="AN33" s="66" t="e">
        <f>NA()</f>
        <v>#N/A</v>
      </c>
      <c r="AO33" s="66">
        <v>3</v>
      </c>
      <c r="AP33" s="66" t="e">
        <f>NA()</f>
        <v>#N/A</v>
      </c>
      <c r="AQ33" s="66" t="e">
        <f>NA()</f>
        <v>#N/A</v>
      </c>
      <c r="AR33" s="66" t="e">
        <f>NA()</f>
        <v>#N/A</v>
      </c>
      <c r="AS33" s="66" t="e">
        <f>NA()</f>
        <v>#N/A</v>
      </c>
      <c r="AT33" s="66" t="e">
        <f>NA()</f>
        <v>#N/A</v>
      </c>
      <c r="AU33" s="66" t="e">
        <f>NA()</f>
        <v>#N/A</v>
      </c>
      <c r="AV33" s="66" t="e">
        <f>NA()</f>
        <v>#N/A</v>
      </c>
      <c r="AW33" s="66" t="e">
        <f>NA()</f>
        <v>#N/A</v>
      </c>
      <c r="AX33" s="66" t="e">
        <f>NA()</f>
        <v>#N/A</v>
      </c>
      <c r="AY33" s="66" t="e">
        <f>NA()</f>
        <v>#N/A</v>
      </c>
      <c r="AZ33" s="66" t="e">
        <f>NA()</f>
        <v>#N/A</v>
      </c>
      <c r="BA33" s="66" t="e">
        <f>NA()</f>
        <v>#N/A</v>
      </c>
      <c r="BB33" s="66" t="e">
        <f>NA()</f>
        <v>#N/A</v>
      </c>
      <c r="BC33" s="66" t="e">
        <f>NA()</f>
        <v>#N/A</v>
      </c>
      <c r="BD33" s="66" t="e">
        <f>NA()</f>
        <v>#N/A</v>
      </c>
      <c r="BE33" s="66" t="e">
        <f>NA()</f>
        <v>#N/A</v>
      </c>
      <c r="BF33" s="66" t="e">
        <f>NA()</f>
        <v>#N/A</v>
      </c>
      <c r="BG33" s="66" t="e">
        <f>NA()</f>
        <v>#N/A</v>
      </c>
      <c r="BH33" s="66" t="e">
        <f>NA()</f>
        <v>#N/A</v>
      </c>
      <c r="BI33" s="66" t="e">
        <f>NA()</f>
        <v>#N/A</v>
      </c>
      <c r="BJ33" s="66" t="e">
        <f>NA()</f>
        <v>#N/A</v>
      </c>
      <c r="BK33" s="66" t="e">
        <f>NA()</f>
        <v>#N/A</v>
      </c>
      <c r="BL33" s="66">
        <v>7</v>
      </c>
      <c r="BM33" s="66">
        <v>1</v>
      </c>
      <c r="BN33" s="66" t="e">
        <f>NA()</f>
        <v>#N/A</v>
      </c>
      <c r="BO33" s="66" t="e">
        <f>NA()</f>
        <v>#N/A</v>
      </c>
      <c r="BP33" s="66" t="e">
        <f>NA()</f>
        <v>#N/A</v>
      </c>
      <c r="BQ33" s="66" t="e">
        <f>NA()</f>
        <v>#N/A</v>
      </c>
      <c r="BR33" s="66">
        <v>0</v>
      </c>
      <c r="BS33" s="66" t="e">
        <f>NA()</f>
        <v>#N/A</v>
      </c>
      <c r="BT33" s="90"/>
      <c r="BU33" s="89" t="str">
        <f t="shared" si="10"/>
        <v>Saturn Fly-by</v>
      </c>
      <c r="BV33" s="97"/>
      <c r="BW33" s="97"/>
      <c r="BX33" s="97"/>
      <c r="BY33" s="97"/>
      <c r="BZ33" s="97"/>
      <c r="CA33" s="97"/>
      <c r="CB33" s="97"/>
      <c r="CC33" s="97"/>
      <c r="CD33" s="96">
        <v>3</v>
      </c>
      <c r="CE33" s="97"/>
      <c r="CF33" s="97"/>
      <c r="CG33" s="97"/>
      <c r="CH33" s="97"/>
      <c r="CI33" s="97"/>
      <c r="CJ33" s="97"/>
      <c r="CK33" s="97"/>
      <c r="CL33" s="97"/>
      <c r="CM33" s="97"/>
      <c r="CN33" s="97"/>
      <c r="CO33" s="97"/>
      <c r="CP33" s="97"/>
      <c r="CQ33" s="97"/>
      <c r="CR33" s="97"/>
      <c r="CS33" s="97"/>
      <c r="CT33" s="97"/>
      <c r="CU33" s="97"/>
      <c r="CV33" s="97"/>
      <c r="CW33" s="97"/>
      <c r="CX33" s="97"/>
      <c r="CY33" s="97"/>
      <c r="CZ33" s="97"/>
      <c r="DA33" s="96">
        <v>-1</v>
      </c>
      <c r="DB33" s="97"/>
      <c r="DC33" s="97"/>
      <c r="DD33" s="97"/>
      <c r="DE33" s="97"/>
      <c r="DF33" s="97"/>
      <c r="DG33" s="96">
        <v>5</v>
      </c>
      <c r="DH33" s="96"/>
      <c r="DI33" s="62" t="str">
        <f t="shared" si="11"/>
        <v>Saturn Fly-by</v>
      </c>
      <c r="DJ33" s="90"/>
      <c r="DK33" s="90"/>
      <c r="DL33" s="90"/>
      <c r="DM33" s="90"/>
      <c r="DN33" s="90"/>
      <c r="DO33" s="90"/>
      <c r="DP33" s="90"/>
      <c r="DQ33" s="90"/>
      <c r="DR33" s="90"/>
      <c r="DS33" s="90"/>
      <c r="DT33" s="90"/>
      <c r="DU33" s="90"/>
      <c r="DV33" s="90"/>
      <c r="DW33" s="90"/>
      <c r="DX33" s="90"/>
      <c r="DY33" s="90"/>
      <c r="DZ33" s="90"/>
      <c r="EA33" s="90"/>
      <c r="EB33" s="90"/>
      <c r="EC33" s="90"/>
      <c r="ED33" s="90"/>
      <c r="EE33" s="90"/>
      <c r="EF33" s="90"/>
      <c r="EG33" s="90"/>
      <c r="EH33" s="90"/>
      <c r="EI33" s="90"/>
      <c r="EJ33" s="90"/>
      <c r="EK33" s="90"/>
      <c r="EL33" s="90"/>
      <c r="EM33" s="90"/>
      <c r="EN33" s="90"/>
      <c r="EO33" s="90"/>
      <c r="EP33" s="90"/>
      <c r="EQ33" s="90"/>
      <c r="ER33" s="90"/>
      <c r="ES33" s="90"/>
      <c r="ET33" s="90"/>
      <c r="EU33" s="90"/>
      <c r="EV33" s="90"/>
      <c r="EW33" s="64"/>
      <c r="EX33" s="72">
        <v>1983</v>
      </c>
      <c r="EY33" s="81"/>
      <c r="EZ33" s="81"/>
      <c r="FA33" s="81"/>
      <c r="FB33" s="80"/>
      <c r="FC33" s="81"/>
      <c r="FD33" s="81"/>
    </row>
    <row r="34" spans="1:160" ht="12" customHeight="1" x14ac:dyDescent="0.15">
      <c r="A34" s="4"/>
      <c r="B34" s="143"/>
      <c r="C34" s="141"/>
      <c r="D34" s="144"/>
      <c r="E34" s="145"/>
      <c r="F34" s="167"/>
      <c r="G34" s="146"/>
      <c r="H34" s="115"/>
      <c r="I34" s="140"/>
      <c r="J34" s="141"/>
      <c r="K34" s="141"/>
      <c r="L34" s="142"/>
      <c r="M34" s="136"/>
      <c r="N34" s="136"/>
      <c r="O34" s="114"/>
      <c r="P34" s="137"/>
      <c r="Q34" s="138"/>
      <c r="R34" s="138"/>
      <c r="S34" s="139"/>
      <c r="T34" s="16" t="s">
        <v>47</v>
      </c>
      <c r="U34" s="17">
        <f t="shared" ref="U34" si="54">IF(O30="","",O30+SUM(U30:U33))</f>
        <v>2</v>
      </c>
      <c r="V34" s="17">
        <f>IF(B30="", "", SUM(V30:V33))</f>
        <v>5</v>
      </c>
      <c r="W34" s="18" t="s">
        <v>41</v>
      </c>
      <c r="X34" s="19" t="str">
        <f t="shared" ref="X34" si="55">IF($B30="","",IF(V34 &gt;= X32, "Y", "N"))</f>
        <v>Y</v>
      </c>
      <c r="Y34" s="47"/>
      <c r="Z34" s="5"/>
      <c r="AA34" s="82"/>
      <c r="AB34" s="64"/>
      <c r="AC34" s="64"/>
      <c r="AD34" s="64"/>
      <c r="AE34" s="159"/>
      <c r="AF34" s="62" t="s">
        <v>61</v>
      </c>
      <c r="AG34" s="66" t="e">
        <f>NA()</f>
        <v>#N/A</v>
      </c>
      <c r="AH34" s="66" t="e">
        <f>NA()</f>
        <v>#N/A</v>
      </c>
      <c r="AI34" s="66" t="e">
        <f>NA()</f>
        <v>#N/A</v>
      </c>
      <c r="AJ34" s="66" t="e">
        <f>NA()</f>
        <v>#N/A</v>
      </c>
      <c r="AK34" s="66" t="e">
        <f>NA()</f>
        <v>#N/A</v>
      </c>
      <c r="AL34" s="66" t="e">
        <f>NA()</f>
        <v>#N/A</v>
      </c>
      <c r="AM34" s="66" t="e">
        <f>NA()</f>
        <v>#N/A</v>
      </c>
      <c r="AN34" s="66" t="e">
        <f>NA()</f>
        <v>#N/A</v>
      </c>
      <c r="AO34" s="66" t="e">
        <f>NA()</f>
        <v>#N/A</v>
      </c>
      <c r="AP34" s="66" t="e">
        <f>NA()</f>
        <v>#N/A</v>
      </c>
      <c r="AQ34" s="66" t="e">
        <f>NA()</f>
        <v>#N/A</v>
      </c>
      <c r="AR34" s="66" t="e">
        <f>NA()</f>
        <v>#N/A</v>
      </c>
      <c r="AS34" s="66" t="e">
        <f>NA()</f>
        <v>#N/A</v>
      </c>
      <c r="AT34" s="66" t="e">
        <f>NA()</f>
        <v>#N/A</v>
      </c>
      <c r="AU34" s="66" t="e">
        <f>NA()</f>
        <v>#N/A</v>
      </c>
      <c r="AV34" s="66" t="e">
        <f>NA()</f>
        <v>#N/A</v>
      </c>
      <c r="AW34" s="66" t="e">
        <f>NA()</f>
        <v>#N/A</v>
      </c>
      <c r="AX34" s="66" t="e">
        <f>NA()</f>
        <v>#N/A</v>
      </c>
      <c r="AY34" s="66" t="e">
        <f>NA()</f>
        <v>#N/A</v>
      </c>
      <c r="AZ34" s="66" t="e">
        <f>NA()</f>
        <v>#N/A</v>
      </c>
      <c r="BA34" s="66" t="e">
        <f>NA()</f>
        <v>#N/A</v>
      </c>
      <c r="BB34" s="66" t="e">
        <f>NA()</f>
        <v>#N/A</v>
      </c>
      <c r="BC34" s="66" t="e">
        <f>NA()</f>
        <v>#N/A</v>
      </c>
      <c r="BD34" s="66" t="e">
        <f>NA()</f>
        <v>#N/A</v>
      </c>
      <c r="BE34" s="66" t="e">
        <f>NA()</f>
        <v>#N/A</v>
      </c>
      <c r="BF34" s="66" t="e">
        <f>NA()</f>
        <v>#N/A</v>
      </c>
      <c r="BG34" s="66" t="e">
        <f>NA()</f>
        <v>#N/A</v>
      </c>
      <c r="BH34" s="66" t="e">
        <f>NA()</f>
        <v>#N/A</v>
      </c>
      <c r="BI34" s="66" t="e">
        <f>NA()</f>
        <v>#N/A</v>
      </c>
      <c r="BJ34" s="66" t="e">
        <f>NA()</f>
        <v>#N/A</v>
      </c>
      <c r="BK34" s="66">
        <v>7</v>
      </c>
      <c r="BL34" s="66" t="e">
        <f>NA()</f>
        <v>#N/A</v>
      </c>
      <c r="BM34" s="66" t="e">
        <f>NA()</f>
        <v>#N/A</v>
      </c>
      <c r="BN34" s="66">
        <v>2</v>
      </c>
      <c r="BO34" s="66">
        <v>1</v>
      </c>
      <c r="BP34" s="66">
        <v>1</v>
      </c>
      <c r="BQ34" s="66">
        <v>2</v>
      </c>
      <c r="BR34" s="66" t="e">
        <f>NA()</f>
        <v>#N/A</v>
      </c>
      <c r="BS34" s="66" t="e">
        <f>NA()</f>
        <v>#N/A</v>
      </c>
      <c r="BT34" s="90"/>
      <c r="BU34" s="89" t="str">
        <f t="shared" si="10"/>
        <v>Saturn Orbit</v>
      </c>
      <c r="BV34" s="97"/>
      <c r="BW34" s="97"/>
      <c r="BX34" s="97"/>
      <c r="BY34" s="97"/>
      <c r="BZ34" s="97"/>
      <c r="CA34" s="97"/>
      <c r="CB34" s="97"/>
      <c r="CC34" s="97"/>
      <c r="CD34" s="97"/>
      <c r="CE34" s="97"/>
      <c r="CF34" s="97"/>
      <c r="CG34" s="97"/>
      <c r="CH34" s="97"/>
      <c r="CI34" s="97"/>
      <c r="CJ34" s="97"/>
      <c r="CK34" s="97"/>
      <c r="CL34" s="97"/>
      <c r="CM34" s="97"/>
      <c r="CN34" s="97"/>
      <c r="CO34" s="97"/>
      <c r="CP34" s="97"/>
      <c r="CQ34" s="97"/>
      <c r="CR34" s="97"/>
      <c r="CS34" s="97"/>
      <c r="CT34" s="97"/>
      <c r="CU34" s="97"/>
      <c r="CV34" s="97"/>
      <c r="CW34" s="97"/>
      <c r="CX34" s="97"/>
      <c r="CY34" s="97"/>
      <c r="CZ34" s="96">
        <v>-1</v>
      </c>
      <c r="DA34" s="97"/>
      <c r="DB34" s="96"/>
      <c r="DC34" s="96">
        <v>-1</v>
      </c>
      <c r="DD34" s="96"/>
      <c r="DE34" s="96"/>
      <c r="DF34" s="96">
        <v>-1</v>
      </c>
      <c r="DG34" s="97"/>
      <c r="DH34" s="97"/>
      <c r="DI34" s="62" t="str">
        <f t="shared" si="11"/>
        <v>Saturn Orbit</v>
      </c>
      <c r="DJ34" s="91"/>
      <c r="DK34" s="91"/>
      <c r="DL34" s="91"/>
      <c r="DM34" s="91"/>
      <c r="DN34" s="91"/>
      <c r="DO34" s="91"/>
      <c r="DP34" s="91"/>
      <c r="DQ34" s="91"/>
      <c r="DR34" s="91"/>
      <c r="DS34" s="91"/>
      <c r="DT34" s="91"/>
      <c r="DU34" s="91"/>
      <c r="DV34" s="91"/>
      <c r="DW34" s="91"/>
      <c r="DX34" s="91"/>
      <c r="DY34" s="91"/>
      <c r="DZ34" s="91"/>
      <c r="EA34" s="91"/>
      <c r="EB34" s="91"/>
      <c r="EC34" s="91"/>
      <c r="ED34" s="91"/>
      <c r="EE34" s="91"/>
      <c r="EF34" s="91"/>
      <c r="EG34" s="91"/>
      <c r="EH34" s="91"/>
      <c r="EI34" s="91"/>
      <c r="EJ34" s="91"/>
      <c r="EK34" s="91"/>
      <c r="EL34" s="91"/>
      <c r="EM34" s="91"/>
      <c r="EN34" s="91"/>
      <c r="EO34" s="91"/>
      <c r="EP34" s="91"/>
      <c r="EQ34" s="91"/>
      <c r="ER34" s="91"/>
      <c r="ES34" s="91"/>
      <c r="ET34" s="91"/>
      <c r="EU34" s="91"/>
      <c r="EV34" s="91"/>
      <c r="EW34" s="64"/>
      <c r="EX34" s="72">
        <v>1984</v>
      </c>
      <c r="EY34" s="81"/>
      <c r="EZ34" s="81"/>
      <c r="FA34" s="81"/>
      <c r="FB34" s="80"/>
      <c r="FC34" s="81"/>
      <c r="FD34" s="81"/>
    </row>
    <row r="35" spans="1:160" ht="12" customHeight="1" x14ac:dyDescent="0.15">
      <c r="A35" s="4"/>
      <c r="B35" s="124" t="s">
        <v>25</v>
      </c>
      <c r="C35" s="98" t="str">
        <f t="shared" ref="C35" si="56">IF(B35="", "", "to")</f>
        <v>to</v>
      </c>
      <c r="D35" s="127" t="s">
        <v>33</v>
      </c>
      <c r="E35" s="130" t="str">
        <f t="shared" ref="E35" si="57">IF(B35="","",IF(BT35&lt;0,BT35,""))</f>
        <v/>
      </c>
      <c r="F35" s="121" t="s">
        <v>85</v>
      </c>
      <c r="G35" s="133">
        <f t="shared" ref="G35" si="58">IF(B35="","",IF(OR(BT35&gt;0,AND(BT35&lt;0,F35="Y")),ABS(BT35),0))</f>
        <v>1</v>
      </c>
      <c r="H35" s="115">
        <v>1</v>
      </c>
      <c r="I35" s="117">
        <f t="shared" ref="I35" si="59">IF(B35="","",ROUNDUP(G35*H35,0))</f>
        <v>1</v>
      </c>
      <c r="J35" s="119" cm="1">
        <f t="array" ref="J35">IF(B35="", "", _xlfn.XLOOKUP(B35, Origins, _xlfn.XLOOKUP(D35, Destinations, Maneuver_Difficulties,"")))</f>
        <v>2</v>
      </c>
      <c r="K35" s="119">
        <f t="shared" ref="K35" si="60">IF(AND(H35&lt;1, H35&gt;0), ROUNDUP(J35/H35, 0), J35)</f>
        <v>2</v>
      </c>
      <c r="L35" s="121">
        <v>1969</v>
      </c>
      <c r="M35" s="98" t="str">
        <f>IF(B35="","",IF(ISNA(FB35),"-",IF(AND(L35-FC35 &gt;= 0, MOD(L35-FC35,FD35)=0),"Y","N")))</f>
        <v>-</v>
      </c>
      <c r="N35" s="98">
        <f t="shared" ref="N35" si="61">IF(L35="", "", L35+I35)</f>
        <v>1970</v>
      </c>
      <c r="O35" s="101">
        <v>1</v>
      </c>
      <c r="P35" s="13">
        <v>1</v>
      </c>
      <c r="Q35" s="14" t="s">
        <v>8</v>
      </c>
      <c r="R35" s="13">
        <f>_xlfn.XLOOKUP(Q35, $AB$5:$AB$10, $AC$5:$AC$10, "", 0)</f>
        <v>1</v>
      </c>
      <c r="S35" s="13">
        <f>IF(Q35="Ion Thruster", 5 * I35, _xlfn.XLOOKUP(Q35, $AB$5:$AB$10, $AD$5:$AD$10, "", 0))</f>
        <v>5</v>
      </c>
      <c r="T35" s="15">
        <v>1</v>
      </c>
      <c r="U35" s="13">
        <f t="shared" ref="U35:U38" si="62">IF(R35="", "", R35*T35)</f>
        <v>1</v>
      </c>
      <c r="V35" s="13">
        <f t="shared" ref="V35:V38" si="63">IF(S35="", "", S35*T35)</f>
        <v>5</v>
      </c>
      <c r="W35" s="103"/>
      <c r="X35" s="104"/>
      <c r="Y35" s="43"/>
      <c r="Z35" s="5"/>
      <c r="AA35" s="82"/>
      <c r="AB35" s="64"/>
      <c r="AC35" s="64"/>
      <c r="AD35" s="64"/>
      <c r="AE35" s="159"/>
      <c r="AF35" s="62" t="s">
        <v>62</v>
      </c>
      <c r="AG35" s="66" t="e">
        <f>NA()</f>
        <v>#N/A</v>
      </c>
      <c r="AH35" s="66" t="e">
        <f>NA()</f>
        <v>#N/A</v>
      </c>
      <c r="AI35" s="66" t="e">
        <f>NA()</f>
        <v>#N/A</v>
      </c>
      <c r="AJ35" s="66" t="e">
        <f>NA()</f>
        <v>#N/A</v>
      </c>
      <c r="AK35" s="66" t="e">
        <f>NA()</f>
        <v>#N/A</v>
      </c>
      <c r="AL35" s="66" t="e">
        <f>NA()</f>
        <v>#N/A</v>
      </c>
      <c r="AM35" s="66" t="e">
        <f>NA()</f>
        <v>#N/A</v>
      </c>
      <c r="AN35" s="66" t="e">
        <f>NA()</f>
        <v>#N/A</v>
      </c>
      <c r="AO35" s="66" t="e">
        <f>NA()</f>
        <v>#N/A</v>
      </c>
      <c r="AP35" s="66" t="e">
        <f>NA()</f>
        <v>#N/A</v>
      </c>
      <c r="AQ35" s="66" t="e">
        <f>NA()</f>
        <v>#N/A</v>
      </c>
      <c r="AR35" s="66" t="e">
        <f>NA()</f>
        <v>#N/A</v>
      </c>
      <c r="AS35" s="66" t="e">
        <f>NA()</f>
        <v>#N/A</v>
      </c>
      <c r="AT35" s="66" t="e">
        <f>NA()</f>
        <v>#N/A</v>
      </c>
      <c r="AU35" s="66" t="e">
        <f>NA()</f>
        <v>#N/A</v>
      </c>
      <c r="AV35" s="66" t="e">
        <f>NA()</f>
        <v>#N/A</v>
      </c>
      <c r="AW35" s="66" t="e">
        <f>NA()</f>
        <v>#N/A</v>
      </c>
      <c r="AX35" s="66" t="e">
        <f>NA()</f>
        <v>#N/A</v>
      </c>
      <c r="AY35" s="66" t="e">
        <f>NA()</f>
        <v>#N/A</v>
      </c>
      <c r="AZ35" s="66" t="e">
        <f>NA()</f>
        <v>#N/A</v>
      </c>
      <c r="BA35" s="66" t="e">
        <f>NA()</f>
        <v>#N/A</v>
      </c>
      <c r="BB35" s="66" t="e">
        <f>NA()</f>
        <v>#N/A</v>
      </c>
      <c r="BC35" s="66" t="e">
        <f>NA()</f>
        <v>#N/A</v>
      </c>
      <c r="BD35" s="66" t="e">
        <f>NA()</f>
        <v>#N/A</v>
      </c>
      <c r="BE35" s="66" t="e">
        <f>NA()</f>
        <v>#N/A</v>
      </c>
      <c r="BF35" s="66" t="e">
        <f>NA()</f>
        <v>#N/A</v>
      </c>
      <c r="BG35" s="66" t="e">
        <f>NA()</f>
        <v>#N/A</v>
      </c>
      <c r="BH35" s="66" t="e">
        <f>NA()</f>
        <v>#N/A</v>
      </c>
      <c r="BI35" s="66" t="e">
        <f>NA()</f>
        <v>#N/A</v>
      </c>
      <c r="BJ35" s="66" t="e">
        <f>NA()</f>
        <v>#N/A</v>
      </c>
      <c r="BK35" s="66" t="e">
        <f>NA()</f>
        <v>#N/A</v>
      </c>
      <c r="BL35" s="66">
        <v>2</v>
      </c>
      <c r="BM35" s="66" t="e">
        <f>NA()</f>
        <v>#N/A</v>
      </c>
      <c r="BN35" s="66" t="e">
        <f>NA()</f>
        <v>#N/A</v>
      </c>
      <c r="BO35" s="66" t="e">
        <f>NA()</f>
        <v>#N/A</v>
      </c>
      <c r="BP35" s="66">
        <v>0</v>
      </c>
      <c r="BQ35" s="66" t="e">
        <f>NA()</f>
        <v>#N/A</v>
      </c>
      <c r="BR35" s="66" t="e">
        <f>NA()</f>
        <v>#N/A</v>
      </c>
      <c r="BS35" s="66" t="e">
        <f>NA()</f>
        <v>#N/A</v>
      </c>
      <c r="BT35" s="94" cm="1">
        <f t="array" ref="BT35">_xlfn.XLOOKUP(B35,Origins,_xlfn.XLOOKUP(D35,Destinations,Maneuver_Years))</f>
        <v>1</v>
      </c>
      <c r="BU35" s="89" t="str">
        <f t="shared" si="10"/>
        <v>Titan Orbit</v>
      </c>
      <c r="BV35" s="97"/>
      <c r="BW35" s="97"/>
      <c r="BX35" s="97"/>
      <c r="BY35" s="97"/>
      <c r="BZ35" s="97"/>
      <c r="CA35" s="97"/>
      <c r="CB35" s="97"/>
      <c r="CC35" s="97"/>
      <c r="CD35" s="97"/>
      <c r="CE35" s="97"/>
      <c r="CF35" s="97"/>
      <c r="CG35" s="97"/>
      <c r="CH35" s="97"/>
      <c r="CI35" s="97"/>
      <c r="CJ35" s="97"/>
      <c r="CK35" s="97"/>
      <c r="CL35" s="97"/>
      <c r="CM35" s="97"/>
      <c r="CN35" s="97"/>
      <c r="CO35" s="97"/>
      <c r="CP35" s="97"/>
      <c r="CQ35" s="97"/>
      <c r="CR35" s="97"/>
      <c r="CS35" s="97"/>
      <c r="CT35" s="97"/>
      <c r="CU35" s="97"/>
      <c r="CV35" s="97"/>
      <c r="CW35" s="97"/>
      <c r="CX35" s="97"/>
      <c r="CY35" s="97"/>
      <c r="CZ35" s="97"/>
      <c r="DA35" s="96">
        <v>-1</v>
      </c>
      <c r="DB35" s="97"/>
      <c r="DC35" s="97"/>
      <c r="DD35" s="97"/>
      <c r="DE35" s="97"/>
      <c r="DF35" s="97"/>
      <c r="DG35" s="97"/>
      <c r="DH35" s="97"/>
      <c r="DI35" s="62" t="str">
        <f t="shared" si="11"/>
        <v>Titan Orbit</v>
      </c>
      <c r="DJ35" s="91"/>
      <c r="DK35" s="91"/>
      <c r="DL35" s="91"/>
      <c r="DM35" s="91"/>
      <c r="DN35" s="91"/>
      <c r="DO35" s="91"/>
      <c r="DP35" s="91"/>
      <c r="DQ35" s="91"/>
      <c r="DR35" s="91"/>
      <c r="DS35" s="91"/>
      <c r="DT35" s="91"/>
      <c r="DU35" s="91"/>
      <c r="DV35" s="91"/>
      <c r="DW35" s="91"/>
      <c r="DX35" s="91"/>
      <c r="DY35" s="91"/>
      <c r="DZ35" s="91"/>
      <c r="EA35" s="91"/>
      <c r="EB35" s="91"/>
      <c r="EC35" s="91"/>
      <c r="ED35" s="91"/>
      <c r="EE35" s="91"/>
      <c r="EF35" s="91"/>
      <c r="EG35" s="91"/>
      <c r="EH35" s="91"/>
      <c r="EI35" s="91"/>
      <c r="EJ35" s="91"/>
      <c r="EK35" s="91"/>
      <c r="EL35" s="91"/>
      <c r="EM35" s="91"/>
      <c r="EN35" s="91"/>
      <c r="EO35" s="91"/>
      <c r="EP35" s="91"/>
      <c r="EQ35" s="91"/>
      <c r="ER35" s="91"/>
      <c r="ES35" s="91"/>
      <c r="ET35" s="91"/>
      <c r="EU35" s="91"/>
      <c r="EV35" s="91"/>
      <c r="EW35" s="64"/>
      <c r="EX35" s="72">
        <v>1985</v>
      </c>
      <c r="EY35" s="81"/>
      <c r="EZ35" s="81"/>
      <c r="FA35" s="81"/>
      <c r="FB35" s="80" t="e">
        <f>_xlfn.XLOOKUP(_xlfn.CONCAT($B35, ",", $D35), $EY$5:$EY$12, $EY$5:$EY$12)</f>
        <v>#N/A</v>
      </c>
      <c r="FC35" s="80" t="e">
        <f>_xlfn.XLOOKUP($FB35, $EY$5:$EY$12, $EZ$5:$EZ$12)</f>
        <v>#N/A</v>
      </c>
      <c r="FD35" s="80" t="e">
        <f>_xlfn.XLOOKUP($FB35, $EY$5:$EY$12, $FA$5:$FA$12)</f>
        <v>#N/A</v>
      </c>
    </row>
    <row r="36" spans="1:160" ht="12" customHeight="1" x14ac:dyDescent="0.15">
      <c r="A36" s="4"/>
      <c r="B36" s="125"/>
      <c r="C36" s="119"/>
      <c r="D36" s="128"/>
      <c r="E36" s="131"/>
      <c r="F36" s="166"/>
      <c r="G36" s="134"/>
      <c r="H36" s="115"/>
      <c r="I36" s="117"/>
      <c r="J36" s="119"/>
      <c r="K36" s="119"/>
      <c r="L36" s="122"/>
      <c r="M36" s="99"/>
      <c r="N36" s="99"/>
      <c r="O36" s="101"/>
      <c r="P36" s="13">
        <v>2</v>
      </c>
      <c r="Q36" s="14"/>
      <c r="R36" s="13" t="str">
        <f>_xlfn.XLOOKUP(Q36, $AB$5:$AB$10, $AC$5:$AC$10, "", 0)</f>
        <v/>
      </c>
      <c r="S36" s="13" t="str">
        <f>IF(Q36="Ion Thruster", 5 * I36, _xlfn.XLOOKUP(Q36, $AB$5:$AB$10, $AD$5:$AD$10, "", 0))</f>
        <v/>
      </c>
      <c r="T36" s="15"/>
      <c r="U36" s="13" t="str">
        <f t="shared" si="62"/>
        <v/>
      </c>
      <c r="V36" s="13" t="str">
        <f t="shared" si="63"/>
        <v/>
      </c>
      <c r="W36" s="105"/>
      <c r="X36" s="106"/>
      <c r="Y36" s="44"/>
      <c r="Z36" s="5"/>
      <c r="AA36" s="82"/>
      <c r="AB36" s="64"/>
      <c r="AC36" s="64"/>
      <c r="AD36" s="64"/>
      <c r="AE36" s="159"/>
      <c r="AF36" s="62" t="s">
        <v>63</v>
      </c>
      <c r="AG36" s="66" t="e">
        <f>NA()</f>
        <v>#N/A</v>
      </c>
      <c r="AH36" s="66" t="e">
        <f>NA()</f>
        <v>#N/A</v>
      </c>
      <c r="AI36" s="66" t="e">
        <f>NA()</f>
        <v>#N/A</v>
      </c>
      <c r="AJ36" s="66" t="e">
        <f>NA()</f>
        <v>#N/A</v>
      </c>
      <c r="AK36" s="66" t="e">
        <f>NA()</f>
        <v>#N/A</v>
      </c>
      <c r="AL36" s="66" t="e">
        <f>NA()</f>
        <v>#N/A</v>
      </c>
      <c r="AM36" s="66" t="e">
        <f>NA()</f>
        <v>#N/A</v>
      </c>
      <c r="AN36" s="66" t="e">
        <f>NA()</f>
        <v>#N/A</v>
      </c>
      <c r="AO36" s="66" t="e">
        <f>NA()</f>
        <v>#N/A</v>
      </c>
      <c r="AP36" s="66" t="e">
        <f>NA()</f>
        <v>#N/A</v>
      </c>
      <c r="AQ36" s="66" t="e">
        <f>NA()</f>
        <v>#N/A</v>
      </c>
      <c r="AR36" s="66" t="e">
        <f>NA()</f>
        <v>#N/A</v>
      </c>
      <c r="AS36" s="66" t="e">
        <f>NA()</f>
        <v>#N/A</v>
      </c>
      <c r="AT36" s="66" t="e">
        <f>NA()</f>
        <v>#N/A</v>
      </c>
      <c r="AU36" s="66" t="e">
        <f>NA()</f>
        <v>#N/A</v>
      </c>
      <c r="AV36" s="66" t="e">
        <f>NA()</f>
        <v>#N/A</v>
      </c>
      <c r="AW36" s="66" t="e">
        <f>NA()</f>
        <v>#N/A</v>
      </c>
      <c r="AX36" s="66" t="e">
        <f>NA()</f>
        <v>#N/A</v>
      </c>
      <c r="AY36" s="66" t="e">
        <f>NA()</f>
        <v>#N/A</v>
      </c>
      <c r="AZ36" s="66" t="e">
        <f>NA()</f>
        <v>#N/A</v>
      </c>
      <c r="BA36" s="66" t="e">
        <f>NA()</f>
        <v>#N/A</v>
      </c>
      <c r="BB36" s="66" t="e">
        <f>NA()</f>
        <v>#N/A</v>
      </c>
      <c r="BC36" s="66" t="e">
        <f>NA()</f>
        <v>#N/A</v>
      </c>
      <c r="BD36" s="66" t="e">
        <f>NA()</f>
        <v>#N/A</v>
      </c>
      <c r="BE36" s="66" t="e">
        <f>NA()</f>
        <v>#N/A</v>
      </c>
      <c r="BF36" s="66" t="e">
        <f>NA()</f>
        <v>#N/A</v>
      </c>
      <c r="BG36" s="66" t="e">
        <f>NA()</f>
        <v>#N/A</v>
      </c>
      <c r="BH36" s="66" t="e">
        <f>NA()</f>
        <v>#N/A</v>
      </c>
      <c r="BI36" s="66" t="e">
        <f>NA()</f>
        <v>#N/A</v>
      </c>
      <c r="BJ36" s="66" t="e">
        <f>NA()</f>
        <v>#N/A</v>
      </c>
      <c r="BK36" s="66" t="e">
        <f>NA()</f>
        <v>#N/A</v>
      </c>
      <c r="BL36" s="66" t="e">
        <f>NA()</f>
        <v>#N/A</v>
      </c>
      <c r="BM36" s="66" t="e">
        <f>NA()</f>
        <v>#N/A</v>
      </c>
      <c r="BN36" s="66">
        <v>2</v>
      </c>
      <c r="BO36" s="66" t="e">
        <f>NA()</f>
        <v>#N/A</v>
      </c>
      <c r="BP36" s="66" t="e">
        <f>NA()</f>
        <v>#N/A</v>
      </c>
      <c r="BQ36" s="66" t="e">
        <f>NA()</f>
        <v>#N/A</v>
      </c>
      <c r="BR36" s="66" t="e">
        <f>NA()</f>
        <v>#N/A</v>
      </c>
      <c r="BS36" s="66" t="e">
        <f>NA()</f>
        <v>#N/A</v>
      </c>
      <c r="BT36" s="93"/>
      <c r="BU36" s="89" t="str">
        <f t="shared" si="10"/>
        <v>Titan</v>
      </c>
      <c r="BV36" s="97"/>
      <c r="BW36" s="97"/>
      <c r="BX36" s="97"/>
      <c r="BY36" s="97"/>
      <c r="BZ36" s="97"/>
      <c r="CA36" s="97"/>
      <c r="CB36" s="97"/>
      <c r="CC36" s="97"/>
      <c r="CD36" s="97"/>
      <c r="CE36" s="97"/>
      <c r="CF36" s="97"/>
      <c r="CG36" s="97"/>
      <c r="CH36" s="97"/>
      <c r="CI36" s="97"/>
      <c r="CJ36" s="97"/>
      <c r="CK36" s="97"/>
      <c r="CL36" s="97"/>
      <c r="CM36" s="97"/>
      <c r="CN36" s="97"/>
      <c r="CO36" s="97"/>
      <c r="CP36" s="97"/>
      <c r="CQ36" s="97"/>
      <c r="CR36" s="97"/>
      <c r="CS36" s="97"/>
      <c r="CT36" s="97"/>
      <c r="CU36" s="97"/>
      <c r="CV36" s="97"/>
      <c r="CW36" s="97"/>
      <c r="CX36" s="97"/>
      <c r="CY36" s="97"/>
      <c r="CZ36" s="97"/>
      <c r="DA36" s="97"/>
      <c r="DB36" s="97"/>
      <c r="DC36" s="97"/>
      <c r="DD36" s="97"/>
      <c r="DE36" s="97"/>
      <c r="DF36" s="97"/>
      <c r="DG36" s="97"/>
      <c r="DH36" s="97"/>
      <c r="DI36" s="62" t="str">
        <f t="shared" si="11"/>
        <v>Titan</v>
      </c>
      <c r="DJ36" s="91"/>
      <c r="DK36" s="91"/>
      <c r="DL36" s="91"/>
      <c r="DM36" s="91"/>
      <c r="DN36" s="91"/>
      <c r="DO36" s="91"/>
      <c r="DP36" s="91"/>
      <c r="DQ36" s="91"/>
      <c r="DR36" s="91"/>
      <c r="DS36" s="91"/>
      <c r="DT36" s="91"/>
      <c r="DU36" s="91"/>
      <c r="DV36" s="91"/>
      <c r="DW36" s="91"/>
      <c r="DX36" s="91"/>
      <c r="DY36" s="91"/>
      <c r="DZ36" s="91"/>
      <c r="EA36" s="91"/>
      <c r="EB36" s="91"/>
      <c r="EC36" s="91"/>
      <c r="ED36" s="91"/>
      <c r="EE36" s="91"/>
      <c r="EF36" s="91"/>
      <c r="EG36" s="91"/>
      <c r="EH36" s="91"/>
      <c r="EI36" s="91"/>
      <c r="EJ36" s="91"/>
      <c r="EK36" s="91"/>
      <c r="EL36" s="91"/>
      <c r="EM36" s="91"/>
      <c r="EN36" s="91"/>
      <c r="EO36" s="91"/>
      <c r="EP36" s="91"/>
      <c r="EQ36" s="91"/>
      <c r="ER36" s="91"/>
      <c r="ES36" s="91"/>
      <c r="ET36" s="91"/>
      <c r="EU36" s="91"/>
      <c r="EV36" s="91"/>
      <c r="EW36" s="64"/>
      <c r="EX36" s="72">
        <v>1986</v>
      </c>
      <c r="EY36" s="81"/>
      <c r="EZ36" s="81"/>
      <c r="FA36" s="81"/>
      <c r="FB36" s="80"/>
      <c r="FC36" s="81"/>
      <c r="FD36" s="81"/>
    </row>
    <row r="37" spans="1:160" ht="12" customHeight="1" x14ac:dyDescent="0.15">
      <c r="A37" s="4"/>
      <c r="B37" s="125"/>
      <c r="C37" s="119"/>
      <c r="D37" s="128"/>
      <c r="E37" s="131"/>
      <c r="F37" s="166"/>
      <c r="G37" s="134"/>
      <c r="H37" s="115"/>
      <c r="I37" s="117"/>
      <c r="J37" s="119"/>
      <c r="K37" s="119"/>
      <c r="L37" s="122"/>
      <c r="M37" s="99"/>
      <c r="N37" s="99"/>
      <c r="O37" s="101"/>
      <c r="P37" s="13">
        <v>3</v>
      </c>
      <c r="Q37" s="14"/>
      <c r="R37" s="13" t="str">
        <f>_xlfn.XLOOKUP(Q37, $AB$5:$AB$10, $AC$5:$AC$10, "", 0)</f>
        <v/>
      </c>
      <c r="S37" s="13" t="str">
        <f>IF(Q37="Ion Thruster", 5 * I37, _xlfn.XLOOKUP(Q37, $AB$5:$AB$10, $AD$5:$AD$10, "", 0))</f>
        <v/>
      </c>
      <c r="T37" s="15"/>
      <c r="U37" s="13" t="str">
        <f t="shared" si="62"/>
        <v/>
      </c>
      <c r="V37" s="13" t="str">
        <f t="shared" si="63"/>
        <v/>
      </c>
      <c r="W37" s="107" t="s">
        <v>48</v>
      </c>
      <c r="X37" s="109">
        <f>IF(B35="", "", K35*U39)</f>
        <v>4</v>
      </c>
      <c r="Y37" s="45"/>
      <c r="Z37" s="5"/>
      <c r="AA37" s="82"/>
      <c r="AB37" s="64"/>
      <c r="AC37" s="64"/>
      <c r="AD37" s="64"/>
      <c r="AE37" s="159"/>
      <c r="AF37" s="62" t="s">
        <v>64</v>
      </c>
      <c r="AG37" s="66" t="e">
        <f>NA()</f>
        <v>#N/A</v>
      </c>
      <c r="AH37" s="66" t="e">
        <f>NA()</f>
        <v>#N/A</v>
      </c>
      <c r="AI37" s="66" t="e">
        <f>NA()</f>
        <v>#N/A</v>
      </c>
      <c r="AJ37" s="66" t="e">
        <f>NA()</f>
        <v>#N/A</v>
      </c>
      <c r="AK37" s="66" t="e">
        <f>NA()</f>
        <v>#N/A</v>
      </c>
      <c r="AL37" s="66" t="e">
        <f>NA()</f>
        <v>#N/A</v>
      </c>
      <c r="AM37" s="66" t="e">
        <f>NA()</f>
        <v>#N/A</v>
      </c>
      <c r="AN37" s="66" t="e">
        <f>NA()</f>
        <v>#N/A</v>
      </c>
      <c r="AO37" s="66" t="e">
        <f>NA()</f>
        <v>#N/A</v>
      </c>
      <c r="AP37" s="66" t="e">
        <f>NA()</f>
        <v>#N/A</v>
      </c>
      <c r="AQ37" s="66" t="e">
        <f>NA()</f>
        <v>#N/A</v>
      </c>
      <c r="AR37" s="66" t="e">
        <f>NA()</f>
        <v>#N/A</v>
      </c>
      <c r="AS37" s="66" t="e">
        <f>NA()</f>
        <v>#N/A</v>
      </c>
      <c r="AT37" s="66" t="e">
        <f>NA()</f>
        <v>#N/A</v>
      </c>
      <c r="AU37" s="66" t="e">
        <f>NA()</f>
        <v>#N/A</v>
      </c>
      <c r="AV37" s="66" t="e">
        <f>NA()</f>
        <v>#N/A</v>
      </c>
      <c r="AW37" s="66" t="e">
        <f>NA()</f>
        <v>#N/A</v>
      </c>
      <c r="AX37" s="66" t="e">
        <f>NA()</f>
        <v>#N/A</v>
      </c>
      <c r="AY37" s="66" t="e">
        <f>NA()</f>
        <v>#N/A</v>
      </c>
      <c r="AZ37" s="66" t="e">
        <f>NA()</f>
        <v>#N/A</v>
      </c>
      <c r="BA37" s="66" t="e">
        <f>NA()</f>
        <v>#N/A</v>
      </c>
      <c r="BB37" s="66" t="e">
        <f>NA()</f>
        <v>#N/A</v>
      </c>
      <c r="BC37" s="66" t="e">
        <f>NA()</f>
        <v>#N/A</v>
      </c>
      <c r="BD37" s="66" t="e">
        <f>NA()</f>
        <v>#N/A</v>
      </c>
      <c r="BE37" s="66" t="e">
        <f>NA()</f>
        <v>#N/A</v>
      </c>
      <c r="BF37" s="66" t="e">
        <f>NA()</f>
        <v>#N/A</v>
      </c>
      <c r="BG37" s="66" t="e">
        <f>NA()</f>
        <v>#N/A</v>
      </c>
      <c r="BH37" s="66" t="e">
        <f>NA()</f>
        <v>#N/A</v>
      </c>
      <c r="BI37" s="66" t="e">
        <f>NA()</f>
        <v>#N/A</v>
      </c>
      <c r="BJ37" s="66" t="e">
        <f>NA()</f>
        <v>#N/A</v>
      </c>
      <c r="BK37" s="66" t="e">
        <f>NA()</f>
        <v>#N/A</v>
      </c>
      <c r="BL37" s="66">
        <v>2</v>
      </c>
      <c r="BM37" s="66" t="e">
        <f>NA()</f>
        <v>#N/A</v>
      </c>
      <c r="BN37" s="66" t="e">
        <f>NA()</f>
        <v>#N/A</v>
      </c>
      <c r="BO37" s="66" t="e">
        <f>NA()</f>
        <v>#N/A</v>
      </c>
      <c r="BP37" s="66" t="e">
        <f>NA()</f>
        <v>#N/A</v>
      </c>
      <c r="BQ37" s="66" t="e">
        <f>NA()</f>
        <v>#N/A</v>
      </c>
      <c r="BR37" s="66" t="e">
        <f>NA()</f>
        <v>#N/A</v>
      </c>
      <c r="BS37" s="66" t="e">
        <f>NA()</f>
        <v>#N/A</v>
      </c>
      <c r="BT37" s="90"/>
      <c r="BU37" s="89" t="str">
        <f t="shared" si="10"/>
        <v>Enceladus</v>
      </c>
      <c r="BV37" s="97"/>
      <c r="BW37" s="97"/>
      <c r="BX37" s="97"/>
      <c r="BY37" s="97"/>
      <c r="BZ37" s="97"/>
      <c r="CA37" s="97"/>
      <c r="CB37" s="97"/>
      <c r="CC37" s="97"/>
      <c r="CD37" s="97"/>
      <c r="CE37" s="97"/>
      <c r="CF37" s="97"/>
      <c r="CG37" s="97"/>
      <c r="CH37" s="97"/>
      <c r="CI37" s="97"/>
      <c r="CJ37" s="97"/>
      <c r="CK37" s="97"/>
      <c r="CL37" s="97"/>
      <c r="CM37" s="97"/>
      <c r="CN37" s="97"/>
      <c r="CO37" s="97"/>
      <c r="CP37" s="97"/>
      <c r="CQ37" s="97"/>
      <c r="CR37" s="97"/>
      <c r="CS37" s="97"/>
      <c r="CT37" s="97"/>
      <c r="CU37" s="97"/>
      <c r="CV37" s="97"/>
      <c r="CW37" s="97"/>
      <c r="CX37" s="97"/>
      <c r="CY37" s="97"/>
      <c r="CZ37" s="97"/>
      <c r="DA37" s="96">
        <v>-1</v>
      </c>
      <c r="DB37" s="97"/>
      <c r="DC37" s="97"/>
      <c r="DD37" s="97"/>
      <c r="DE37" s="97"/>
      <c r="DF37" s="97"/>
      <c r="DG37" s="97"/>
      <c r="DH37" s="97"/>
      <c r="DI37" s="62" t="str">
        <f t="shared" si="11"/>
        <v>Enceladus</v>
      </c>
      <c r="DJ37" s="91"/>
      <c r="DK37" s="91"/>
      <c r="DL37" s="91"/>
      <c r="DM37" s="91"/>
      <c r="DN37" s="91"/>
      <c r="DO37" s="91"/>
      <c r="DP37" s="91"/>
      <c r="DQ37" s="91"/>
      <c r="DR37" s="91"/>
      <c r="DS37" s="91"/>
      <c r="DT37" s="91"/>
      <c r="DU37" s="91"/>
      <c r="DV37" s="91"/>
      <c r="DW37" s="91"/>
      <c r="DX37" s="91"/>
      <c r="DY37" s="91"/>
      <c r="DZ37" s="91"/>
      <c r="EA37" s="91"/>
      <c r="EB37" s="91"/>
      <c r="EC37" s="91"/>
      <c r="ED37" s="91"/>
      <c r="EE37" s="91"/>
      <c r="EF37" s="91"/>
      <c r="EG37" s="91"/>
      <c r="EH37" s="91"/>
      <c r="EI37" s="91"/>
      <c r="EJ37" s="91"/>
      <c r="EK37" s="91"/>
      <c r="EL37" s="91"/>
      <c r="EM37" s="91"/>
      <c r="EN37" s="91"/>
      <c r="EO37" s="91"/>
      <c r="EP37" s="91"/>
      <c r="EQ37" s="91"/>
      <c r="ER37" s="91"/>
      <c r="ES37" s="91"/>
      <c r="ET37" s="91"/>
      <c r="EU37" s="91"/>
      <c r="EV37" s="91"/>
      <c r="EW37" s="64"/>
      <c r="EY37" s="81"/>
      <c r="EZ37" s="81"/>
      <c r="FA37" s="81"/>
      <c r="FB37" s="80"/>
      <c r="FC37" s="81"/>
      <c r="FD37" s="81"/>
    </row>
    <row r="38" spans="1:160" ht="12" customHeight="1" x14ac:dyDescent="0.15">
      <c r="A38" s="4"/>
      <c r="B38" s="125"/>
      <c r="C38" s="119"/>
      <c r="D38" s="128"/>
      <c r="E38" s="131"/>
      <c r="F38" s="166"/>
      <c r="G38" s="134"/>
      <c r="H38" s="115"/>
      <c r="I38" s="117"/>
      <c r="J38" s="119"/>
      <c r="K38" s="119"/>
      <c r="L38" s="122"/>
      <c r="M38" s="99"/>
      <c r="N38" s="99"/>
      <c r="O38" s="101"/>
      <c r="P38" s="13">
        <v>4</v>
      </c>
      <c r="Q38" s="14"/>
      <c r="R38" s="13" t="str">
        <f>_xlfn.XLOOKUP(Q38, $AB$5:$AB$10, $AC$5:$AC$10, "", 0)</f>
        <v/>
      </c>
      <c r="S38" s="13" t="str">
        <f>IF(Q38="Ion Thruster", 5 * I38, _xlfn.XLOOKUP(Q38, $AB$5:$AB$10, $AD$5:$AD$10, "", 0))</f>
        <v/>
      </c>
      <c r="T38" s="15"/>
      <c r="U38" s="13" t="str">
        <f t="shared" si="62"/>
        <v/>
      </c>
      <c r="V38" s="13" t="str">
        <f t="shared" si="63"/>
        <v/>
      </c>
      <c r="W38" s="108"/>
      <c r="X38" s="110"/>
      <c r="Y38" s="44"/>
      <c r="Z38" s="5"/>
      <c r="AA38" s="82"/>
      <c r="AB38" s="64"/>
      <c r="AC38" s="64"/>
      <c r="AD38" s="64"/>
      <c r="AE38" s="160"/>
      <c r="AF38" s="62" t="s">
        <v>53</v>
      </c>
      <c r="AG38" s="66" t="e">
        <f>NA()</f>
        <v>#N/A</v>
      </c>
      <c r="AH38" s="66" t="e">
        <f>NA()</f>
        <v>#N/A</v>
      </c>
      <c r="AI38" s="66" t="e">
        <f>NA()</f>
        <v>#N/A</v>
      </c>
      <c r="AJ38" s="66" t="e">
        <f>NA()</f>
        <v>#N/A</v>
      </c>
      <c r="AK38" s="66" t="e">
        <f>NA()</f>
        <v>#N/A</v>
      </c>
      <c r="AL38" s="66" t="e">
        <f>NA()</f>
        <v>#N/A</v>
      </c>
      <c r="AM38" s="66" t="e">
        <f>NA()</f>
        <v>#N/A</v>
      </c>
      <c r="AN38" s="66" t="e">
        <f>NA()</f>
        <v>#N/A</v>
      </c>
      <c r="AO38" s="66">
        <v>4</v>
      </c>
      <c r="AP38" s="66" t="e">
        <f>NA()</f>
        <v>#N/A</v>
      </c>
      <c r="AQ38" s="66" t="e">
        <f>NA()</f>
        <v>#N/A</v>
      </c>
      <c r="AR38" s="66" t="e">
        <f>NA()</f>
        <v>#N/A</v>
      </c>
      <c r="AS38" s="66" t="e">
        <f>NA()</f>
        <v>#N/A</v>
      </c>
      <c r="AT38" s="66" t="e">
        <f>NA()</f>
        <v>#N/A</v>
      </c>
      <c r="AU38" s="66" t="e">
        <f>NA()</f>
        <v>#N/A</v>
      </c>
      <c r="AV38" s="66" t="e">
        <f>NA()</f>
        <v>#N/A</v>
      </c>
      <c r="AW38" s="66" t="e">
        <f>NA()</f>
        <v>#N/A</v>
      </c>
      <c r="AX38" s="66" t="e">
        <f>NA()</f>
        <v>#N/A</v>
      </c>
      <c r="AY38" s="66" t="e">
        <f>NA()</f>
        <v>#N/A</v>
      </c>
      <c r="AZ38" s="66" t="e">
        <f>NA()</f>
        <v>#N/A</v>
      </c>
      <c r="BA38" s="66" t="e">
        <f>NA()</f>
        <v>#N/A</v>
      </c>
      <c r="BB38" s="66" t="e">
        <f>NA()</f>
        <v>#N/A</v>
      </c>
      <c r="BC38" s="66" t="e">
        <f>NA()</f>
        <v>#N/A</v>
      </c>
      <c r="BD38" s="66" t="e">
        <f>NA()</f>
        <v>#N/A</v>
      </c>
      <c r="BE38" s="66" t="e">
        <f>NA()</f>
        <v>#N/A</v>
      </c>
      <c r="BF38" s="66" t="e">
        <f>NA()</f>
        <v>#N/A</v>
      </c>
      <c r="BG38" s="66" t="e">
        <f>NA()</f>
        <v>#N/A</v>
      </c>
      <c r="BH38" s="66" t="e">
        <f>NA()</f>
        <v>#N/A</v>
      </c>
      <c r="BI38" s="66" t="e">
        <f>NA()</f>
        <v>#N/A</v>
      </c>
      <c r="BJ38" s="66" t="e">
        <f>NA()</f>
        <v>#N/A</v>
      </c>
      <c r="BK38" s="66" t="e">
        <f>NA()</f>
        <v>#N/A</v>
      </c>
      <c r="BL38" s="66" t="e">
        <f>NA()</f>
        <v>#N/A</v>
      </c>
      <c r="BM38" s="66" t="e">
        <f>NA()</f>
        <v>#N/A</v>
      </c>
      <c r="BN38" s="66" t="e">
        <f>NA()</f>
        <v>#N/A</v>
      </c>
      <c r="BO38" s="66" t="e">
        <f>NA()</f>
        <v>#N/A</v>
      </c>
      <c r="BP38" s="66" t="e">
        <f>NA()</f>
        <v>#N/A</v>
      </c>
      <c r="BQ38" s="66" t="e">
        <f>NA()</f>
        <v>#N/A</v>
      </c>
      <c r="BR38" s="66" t="e">
        <f>NA()</f>
        <v>#N/A</v>
      </c>
      <c r="BS38" s="66">
        <v>0</v>
      </c>
      <c r="BT38" s="90"/>
      <c r="BU38" s="89" t="str">
        <f t="shared" si="10"/>
        <v>Uranus Fly-by</v>
      </c>
      <c r="BV38" s="97"/>
      <c r="BW38" s="97"/>
      <c r="BX38" s="97"/>
      <c r="BY38" s="97"/>
      <c r="BZ38" s="97"/>
      <c r="CA38" s="97"/>
      <c r="CB38" s="97"/>
      <c r="CC38" s="97"/>
      <c r="CD38" s="96">
        <v>9</v>
      </c>
      <c r="CE38" s="97"/>
      <c r="CF38" s="97"/>
      <c r="CG38" s="97"/>
      <c r="CH38" s="97"/>
      <c r="CI38" s="97"/>
      <c r="CJ38" s="97"/>
      <c r="CK38" s="97"/>
      <c r="CL38" s="97"/>
      <c r="CM38" s="97"/>
      <c r="CN38" s="97"/>
      <c r="CO38" s="97"/>
      <c r="CP38" s="97"/>
      <c r="CQ38" s="97"/>
      <c r="CR38" s="97"/>
      <c r="CS38" s="97"/>
      <c r="CT38" s="97"/>
      <c r="CU38" s="97"/>
      <c r="CV38" s="97"/>
      <c r="CW38" s="97"/>
      <c r="CX38" s="97"/>
      <c r="CY38" s="97"/>
      <c r="CZ38" s="97"/>
      <c r="DA38" s="97"/>
      <c r="DB38" s="97"/>
      <c r="DC38" s="97"/>
      <c r="DD38" s="97"/>
      <c r="DE38" s="97"/>
      <c r="DF38" s="97"/>
      <c r="DG38" s="97"/>
      <c r="DH38" s="96">
        <v>4</v>
      </c>
      <c r="DI38" s="62" t="str">
        <f t="shared" si="11"/>
        <v>Uranus Fly-by</v>
      </c>
      <c r="DJ38" s="90"/>
      <c r="DK38" s="90"/>
      <c r="DL38" s="90"/>
      <c r="DM38" s="90"/>
      <c r="DN38" s="90"/>
      <c r="DO38" s="90"/>
      <c r="DP38" s="90"/>
      <c r="DQ38" s="90"/>
      <c r="DR38" s="90"/>
      <c r="DS38" s="90"/>
      <c r="DT38" s="90"/>
      <c r="DU38" s="90"/>
      <c r="DV38" s="90"/>
      <c r="DW38" s="90"/>
      <c r="DX38" s="90"/>
      <c r="DY38" s="90"/>
      <c r="DZ38" s="90"/>
      <c r="EA38" s="90"/>
      <c r="EB38" s="90"/>
      <c r="EC38" s="90"/>
      <c r="ED38" s="90"/>
      <c r="EE38" s="90"/>
      <c r="EF38" s="90"/>
      <c r="EG38" s="90"/>
      <c r="EH38" s="90"/>
      <c r="EI38" s="90"/>
      <c r="EJ38" s="90"/>
      <c r="EK38" s="90"/>
      <c r="EL38" s="90"/>
      <c r="EM38" s="90"/>
      <c r="EN38" s="90"/>
      <c r="EO38" s="90"/>
      <c r="EP38" s="90"/>
      <c r="EQ38" s="90"/>
      <c r="ER38" s="90"/>
      <c r="ES38" s="90"/>
      <c r="ET38" s="90"/>
      <c r="EU38" s="90"/>
      <c r="EV38" s="90"/>
      <c r="EW38" s="64"/>
      <c r="EY38" s="81"/>
      <c r="EZ38" s="81"/>
      <c r="FA38" s="81"/>
      <c r="FB38" s="80"/>
      <c r="FC38" s="81"/>
      <c r="FD38" s="81"/>
    </row>
    <row r="39" spans="1:160" ht="12" customHeight="1" x14ac:dyDescent="0.15">
      <c r="A39" s="4"/>
      <c r="B39" s="143"/>
      <c r="C39" s="141"/>
      <c r="D39" s="144"/>
      <c r="E39" s="145"/>
      <c r="F39" s="167"/>
      <c r="G39" s="146"/>
      <c r="H39" s="115"/>
      <c r="I39" s="140"/>
      <c r="J39" s="141"/>
      <c r="K39" s="141"/>
      <c r="L39" s="142"/>
      <c r="M39" s="136"/>
      <c r="N39" s="136"/>
      <c r="O39" s="114"/>
      <c r="P39" s="137"/>
      <c r="Q39" s="138"/>
      <c r="R39" s="138"/>
      <c r="S39" s="139"/>
      <c r="T39" s="16" t="s">
        <v>47</v>
      </c>
      <c r="U39" s="17">
        <f t="shared" ref="U39" si="64">IF(O35="","",O35+SUM(U35:U38))</f>
        <v>2</v>
      </c>
      <c r="V39" s="17">
        <f>IF(B35="", "", SUM(V35:V38))</f>
        <v>5</v>
      </c>
      <c r="W39" s="18" t="s">
        <v>41</v>
      </c>
      <c r="X39" s="19" t="str">
        <f t="shared" ref="X39" si="65">IF($B35="","",IF(V39 &gt;= X37, "Y", "N"))</f>
        <v>Y</v>
      </c>
      <c r="Y39" s="46"/>
      <c r="Z39" s="5"/>
      <c r="AA39" s="82"/>
      <c r="AF39" s="1"/>
      <c r="BT39" s="90"/>
      <c r="BU39" s="89"/>
      <c r="EY39" s="81"/>
      <c r="EZ39" s="81"/>
      <c r="FA39" s="81"/>
      <c r="FB39" s="80"/>
      <c r="FC39" s="81"/>
      <c r="FD39" s="81"/>
    </row>
    <row r="40" spans="1:160" ht="12" customHeight="1" x14ac:dyDescent="0.15">
      <c r="A40" s="4"/>
      <c r="B40" s="124" t="s">
        <v>13</v>
      </c>
      <c r="C40" s="98" t="str">
        <f t="shared" ref="C40" si="66">IF(B40="", "", "to")</f>
        <v>to</v>
      </c>
      <c r="D40" s="127" t="s">
        <v>25</v>
      </c>
      <c r="E40" s="130" t="str">
        <f t="shared" ref="E40" si="67">IF(B40="","",IF(BT40&lt;0,BT40,""))</f>
        <v/>
      </c>
      <c r="F40" s="121" t="s">
        <v>85</v>
      </c>
      <c r="G40" s="133">
        <f t="shared" ref="G40" si="68">IF(B40="","",IF(OR(BT40&gt;0,AND(BT40&lt;0,F40="Y")),ABS(BT40),0))</f>
        <v>1</v>
      </c>
      <c r="H40" s="115">
        <v>1</v>
      </c>
      <c r="I40" s="149">
        <f t="shared" ref="I40" si="69">IF(B40="","",ROUNDUP(G40*H40,0))</f>
        <v>1</v>
      </c>
      <c r="J40" s="119" cm="1">
        <f t="array" ref="J40">IF(B40="", "", _xlfn.XLOOKUP(B40, Origins, _xlfn.XLOOKUP(D40, Destinations, Maneuver_Difficulties,"")))</f>
        <v>3</v>
      </c>
      <c r="K40" s="98">
        <f t="shared" ref="K40" si="70">IF(AND(H40&lt;1, H40&gt;0), ROUNDUP(J40/H40, 0), J40)</f>
        <v>3</v>
      </c>
      <c r="L40" s="121">
        <v>1968</v>
      </c>
      <c r="M40" s="98" t="str">
        <f>IF(B40="","",IF(ISNA(FB40),"-",IF(AND(L40-FC40 &gt;= 0, MOD(L40-FC40,FD40)=0),"Y","N")))</f>
        <v>-</v>
      </c>
      <c r="N40" s="98">
        <f t="shared" ref="N40" si="71">IF(L40="", "", L40+I40)</f>
        <v>1969</v>
      </c>
      <c r="O40" s="121">
        <v>1</v>
      </c>
      <c r="P40" s="20">
        <v>1</v>
      </c>
      <c r="Q40" s="21" t="s">
        <v>8</v>
      </c>
      <c r="R40" s="20">
        <f>_xlfn.XLOOKUP(Q40, $AB$5:$AB$10, $AC$5:$AC$10, "", 0)</f>
        <v>1</v>
      </c>
      <c r="S40" s="20">
        <f>IF(Q40="Ion Thruster", 5 * I40, _xlfn.XLOOKUP(Q40, $AB$5:$AB$10, $AD$5:$AD$10, "", 0))</f>
        <v>5</v>
      </c>
      <c r="T40" s="22">
        <v>1</v>
      </c>
      <c r="U40" s="20">
        <f t="shared" ref="U40:U43" si="72">IF(R40="", "", R40*T40)</f>
        <v>1</v>
      </c>
      <c r="V40" s="20">
        <f t="shared" ref="V40:V43" si="73">IF(S40="", "", S40*T40)</f>
        <v>5</v>
      </c>
      <c r="W40" s="147"/>
      <c r="X40" s="148"/>
      <c r="Y40" s="43"/>
      <c r="Z40" s="5"/>
      <c r="AA40" s="82"/>
      <c r="BT40" s="94" cm="1">
        <f t="array" ref="BT40">_xlfn.XLOOKUP(B40,Origins,_xlfn.XLOOKUP(D40,Destinations,Maneuver_Years))</f>
        <v>1</v>
      </c>
      <c r="EY40" s="81"/>
      <c r="EZ40" s="81"/>
      <c r="FA40" s="81"/>
      <c r="FB40" s="80" t="e">
        <f>_xlfn.XLOOKUP(_xlfn.CONCAT($B40, ",", $D40), $EY$5:$EY$12, $EY$5:$EY$12)</f>
        <v>#N/A</v>
      </c>
      <c r="FC40" s="80" t="e">
        <f>_xlfn.XLOOKUP($FB40, $EY$5:$EY$12, $EZ$5:$EZ$12)</f>
        <v>#N/A</v>
      </c>
      <c r="FD40" s="80" t="e">
        <f>_xlfn.XLOOKUP($FB40, $EY$5:$EY$12, $FA$5:$FA$12)</f>
        <v>#N/A</v>
      </c>
    </row>
    <row r="41" spans="1:160" ht="12" customHeight="1" x14ac:dyDescent="0.15">
      <c r="A41" s="4"/>
      <c r="B41" s="125"/>
      <c r="C41" s="119"/>
      <c r="D41" s="128"/>
      <c r="E41" s="131"/>
      <c r="F41" s="166"/>
      <c r="G41" s="134"/>
      <c r="H41" s="115"/>
      <c r="I41" s="117"/>
      <c r="J41" s="119"/>
      <c r="K41" s="119"/>
      <c r="L41" s="122"/>
      <c r="M41" s="99"/>
      <c r="N41" s="99"/>
      <c r="O41" s="101"/>
      <c r="P41" s="13">
        <v>2</v>
      </c>
      <c r="Q41" s="14"/>
      <c r="R41" s="13" t="str">
        <f>_xlfn.XLOOKUP(Q41, $AB$5:$AB$10, $AC$5:$AC$10, "", 0)</f>
        <v/>
      </c>
      <c r="S41" s="13" t="str">
        <f>IF(Q41="Ion Thruster", 5 * I41, _xlfn.XLOOKUP(Q41, $AB$5:$AB$10, $AD$5:$AD$10, "", 0))</f>
        <v/>
      </c>
      <c r="T41" s="15"/>
      <c r="U41" s="13" t="str">
        <f t="shared" si="72"/>
        <v/>
      </c>
      <c r="V41" s="13" t="str">
        <f t="shared" si="73"/>
        <v/>
      </c>
      <c r="W41" s="105"/>
      <c r="X41" s="106"/>
      <c r="Y41" s="44"/>
      <c r="Z41" s="5"/>
      <c r="AA41" s="82"/>
      <c r="BT41" s="93"/>
      <c r="EY41" s="81"/>
      <c r="EZ41" s="81"/>
      <c r="FA41" s="81"/>
      <c r="FB41" s="80"/>
      <c r="FC41" s="81"/>
      <c r="FD41" s="81"/>
    </row>
    <row r="42" spans="1:160" ht="12" customHeight="1" x14ac:dyDescent="0.15">
      <c r="A42" s="4"/>
      <c r="B42" s="125"/>
      <c r="C42" s="119"/>
      <c r="D42" s="128"/>
      <c r="E42" s="131"/>
      <c r="F42" s="166"/>
      <c r="G42" s="134"/>
      <c r="H42" s="115"/>
      <c r="I42" s="117"/>
      <c r="J42" s="119"/>
      <c r="K42" s="119"/>
      <c r="L42" s="122"/>
      <c r="M42" s="99"/>
      <c r="N42" s="99"/>
      <c r="O42" s="101"/>
      <c r="P42" s="13">
        <v>3</v>
      </c>
      <c r="Q42" s="14"/>
      <c r="R42" s="13" t="str">
        <f>_xlfn.XLOOKUP(Q42, $AB$5:$AB$10, $AC$5:$AC$10, "", 0)</f>
        <v/>
      </c>
      <c r="S42" s="13" t="str">
        <f>IF(Q42="Ion Thruster", 5 * I42, _xlfn.XLOOKUP(Q42, $AB$5:$AB$10, $AD$5:$AD$10, "", 0))</f>
        <v/>
      </c>
      <c r="T42" s="15"/>
      <c r="U42" s="13" t="str">
        <f t="shared" si="72"/>
        <v/>
      </c>
      <c r="V42" s="13" t="str">
        <f t="shared" si="73"/>
        <v/>
      </c>
      <c r="W42" s="107" t="s">
        <v>48</v>
      </c>
      <c r="X42" s="109">
        <f>IF(B40="", "", K40*U44)</f>
        <v>6</v>
      </c>
      <c r="Y42" s="45"/>
      <c r="Z42" s="5"/>
      <c r="AA42" s="82"/>
      <c r="BT42" s="90"/>
      <c r="EY42" s="81"/>
      <c r="EZ42" s="81"/>
      <c r="FA42" s="81"/>
      <c r="FB42" s="80"/>
      <c r="FC42" s="81"/>
      <c r="FD42" s="81"/>
    </row>
    <row r="43" spans="1:160" ht="12" customHeight="1" x14ac:dyDescent="0.15">
      <c r="A43" s="4"/>
      <c r="B43" s="125"/>
      <c r="C43" s="119"/>
      <c r="D43" s="128"/>
      <c r="E43" s="131"/>
      <c r="F43" s="166"/>
      <c r="G43" s="134"/>
      <c r="H43" s="115"/>
      <c r="I43" s="117"/>
      <c r="J43" s="119"/>
      <c r="K43" s="119"/>
      <c r="L43" s="122"/>
      <c r="M43" s="99"/>
      <c r="N43" s="99"/>
      <c r="O43" s="101"/>
      <c r="P43" s="13">
        <v>4</v>
      </c>
      <c r="Q43" s="14"/>
      <c r="R43" s="13" t="str">
        <f>_xlfn.XLOOKUP(Q43, $AB$5:$AB$10, $AC$5:$AC$10, "", 0)</f>
        <v/>
      </c>
      <c r="S43" s="13" t="str">
        <f>IF(Q43="Ion Thruster", 5 * I43, _xlfn.XLOOKUP(Q43, $AB$5:$AB$10, $AD$5:$AD$10, "", 0))</f>
        <v/>
      </c>
      <c r="T43" s="15"/>
      <c r="U43" s="13" t="str">
        <f t="shared" si="72"/>
        <v/>
      </c>
      <c r="V43" s="13" t="str">
        <f t="shared" si="73"/>
        <v/>
      </c>
      <c r="W43" s="108"/>
      <c r="X43" s="110"/>
      <c r="Y43" s="44"/>
      <c r="Z43" s="5"/>
      <c r="AA43" s="82"/>
      <c r="BT43" s="90"/>
      <c r="EY43" s="81"/>
      <c r="EZ43" s="81"/>
      <c r="FA43" s="81"/>
      <c r="FB43" s="80"/>
      <c r="FC43" s="81"/>
      <c r="FD43" s="81"/>
    </row>
    <row r="44" spans="1:160" ht="12" customHeight="1" x14ac:dyDescent="0.15">
      <c r="A44" s="4"/>
      <c r="B44" s="143"/>
      <c r="C44" s="141"/>
      <c r="D44" s="144"/>
      <c r="E44" s="145"/>
      <c r="F44" s="167"/>
      <c r="G44" s="146"/>
      <c r="H44" s="115"/>
      <c r="I44" s="140"/>
      <c r="J44" s="141"/>
      <c r="K44" s="141"/>
      <c r="L44" s="142"/>
      <c r="M44" s="136"/>
      <c r="N44" s="136"/>
      <c r="O44" s="114"/>
      <c r="P44" s="137"/>
      <c r="Q44" s="138"/>
      <c r="R44" s="138"/>
      <c r="S44" s="139"/>
      <c r="T44" s="16" t="s">
        <v>47</v>
      </c>
      <c r="U44" s="17">
        <f t="shared" ref="U44" si="74">IF(O40="","",O40+SUM(U40:U43))</f>
        <v>2</v>
      </c>
      <c r="V44" s="17">
        <f>IF(B40="", "", SUM(V40:V43))</f>
        <v>5</v>
      </c>
      <c r="W44" s="18" t="s">
        <v>41</v>
      </c>
      <c r="X44" s="19" t="str">
        <f t="shared" ref="X44" si="75">IF($B40="","",IF(V44 &gt;= X42, "Y", "N"))</f>
        <v>N</v>
      </c>
      <c r="Y44" s="46"/>
      <c r="Z44" s="5"/>
      <c r="AA44" s="82"/>
      <c r="BT44" s="90"/>
      <c r="EY44" s="81"/>
      <c r="EZ44" s="81"/>
      <c r="FA44" s="81"/>
      <c r="FB44" s="80"/>
      <c r="FC44" s="81"/>
      <c r="FD44" s="81"/>
    </row>
    <row r="45" spans="1:160" x14ac:dyDescent="0.15">
      <c r="A45" s="4"/>
      <c r="B45" s="124" t="s">
        <v>12</v>
      </c>
      <c r="C45" s="119" t="str">
        <f t="shared" ref="C45" si="76">IF(B45="", "", "to")</f>
        <v>to</v>
      </c>
      <c r="D45" s="127" t="s">
        <v>13</v>
      </c>
      <c r="E45" s="130" t="str">
        <f t="shared" ref="E45" si="77">IF(B45="","",IF(BT45&lt;0,BT45,""))</f>
        <v/>
      </c>
      <c r="F45" s="121" t="s">
        <v>85</v>
      </c>
      <c r="G45" s="133">
        <f t="shared" ref="G45" si="78">IF(B45="","",IF(OR(BT45&gt;0,AND(BT45&lt;0,F45="Y")),ABS(BT45),0))</f>
        <v>0</v>
      </c>
      <c r="H45" s="114">
        <v>1</v>
      </c>
      <c r="I45" s="117">
        <f t="shared" ref="I45" si="79">IF(B45="","",ROUNDUP(G45*H45,0))</f>
        <v>0</v>
      </c>
      <c r="J45" s="119" cm="1">
        <f t="array" ref="J45">IF(B45="", "", _xlfn.XLOOKUP(B45, Origins, _xlfn.XLOOKUP(D45, Destinations, Maneuver_Difficulties,"")))</f>
        <v>5</v>
      </c>
      <c r="K45" s="119">
        <f t="shared" ref="K45" si="80">IF(AND(H45&lt;1, H45&gt;0), ROUNDUP(J45/H45, 0), J45)</f>
        <v>5</v>
      </c>
      <c r="L45" s="121">
        <v>1968</v>
      </c>
      <c r="M45" s="98" t="str">
        <f>IF(B45="","",IF(ISNA(FB45),"-",IF(AND(L45-FC45 &gt;= 0, MOD(L45-FC45,FD45)=0),"Y","N")))</f>
        <v>-</v>
      </c>
      <c r="N45" s="98">
        <f t="shared" ref="N45" si="81">IF(L45="", "", L45+I45)</f>
        <v>1968</v>
      </c>
      <c r="O45" s="101">
        <v>2</v>
      </c>
      <c r="P45" s="13">
        <v>1</v>
      </c>
      <c r="Q45" s="14" t="s">
        <v>6</v>
      </c>
      <c r="R45" s="13">
        <f>_xlfn.XLOOKUP(Q45, $AB$5:$AB$10, $AC$5:$AC$10, "", 0)</f>
        <v>9</v>
      </c>
      <c r="S45" s="13">
        <f>IF(Q45="Ion Thruster", 5 * I45, _xlfn.XLOOKUP(Q45, $AB$5:$AB$10, $AD$5:$AD$10, "", 0))</f>
        <v>80</v>
      </c>
      <c r="T45" s="15">
        <v>1</v>
      </c>
      <c r="U45" s="13">
        <f t="shared" ref="U45:U48" si="82">IF(R45="", "", R45*T45)</f>
        <v>9</v>
      </c>
      <c r="V45" s="13">
        <f t="shared" ref="V45:V48" si="83">IF(S45="", "", S45*T45)</f>
        <v>80</v>
      </c>
      <c r="W45" s="103"/>
      <c r="X45" s="104"/>
      <c r="Y45" s="44"/>
      <c r="Z45" s="5"/>
      <c r="AA45" s="82"/>
      <c r="BT45" s="94" cm="1">
        <f t="array" ref="BT45">_xlfn.XLOOKUP(B45,Origins,_xlfn.XLOOKUP(D45,Destinations,Maneuver_Years))</f>
        <v>0</v>
      </c>
      <c r="EY45" s="81"/>
      <c r="EZ45" s="81"/>
      <c r="FA45" s="81"/>
      <c r="FB45" s="80" t="e">
        <f>_xlfn.XLOOKUP(_xlfn.CONCAT($B45, ",", $D45), $EY$5:$EY$12, $EY$5:$EY$12)</f>
        <v>#N/A</v>
      </c>
      <c r="FC45" s="80" t="e">
        <f>_xlfn.XLOOKUP($FB45, $EY$5:$EY$12, $EZ$5:$EZ$12)</f>
        <v>#N/A</v>
      </c>
      <c r="FD45" s="80" t="e">
        <f>_xlfn.XLOOKUP($FB45, $EY$5:$EY$12, $FA$5:$FA$12)</f>
        <v>#N/A</v>
      </c>
    </row>
    <row r="46" spans="1:160" x14ac:dyDescent="0.15">
      <c r="A46" s="4"/>
      <c r="B46" s="125"/>
      <c r="C46" s="119"/>
      <c r="D46" s="128"/>
      <c r="E46" s="131"/>
      <c r="F46" s="166"/>
      <c r="G46" s="134"/>
      <c r="H46" s="115"/>
      <c r="I46" s="117"/>
      <c r="J46" s="119"/>
      <c r="K46" s="119"/>
      <c r="L46" s="122"/>
      <c r="M46" s="99"/>
      <c r="N46" s="99"/>
      <c r="O46" s="101"/>
      <c r="P46" s="13">
        <v>2</v>
      </c>
      <c r="Q46" s="14"/>
      <c r="R46" s="13" t="str">
        <f>_xlfn.XLOOKUP(Q46, $AB$5:$AB$10, $AC$5:$AC$10, "", 0)</f>
        <v/>
      </c>
      <c r="S46" s="13" t="str">
        <f>IF(Q46="Ion Thruster", 5 * I46, _xlfn.XLOOKUP(Q46, $AB$5:$AB$10, $AD$5:$AD$10, "", 0))</f>
        <v/>
      </c>
      <c r="T46" s="15"/>
      <c r="U46" s="13" t="str">
        <f t="shared" si="82"/>
        <v/>
      </c>
      <c r="V46" s="13" t="str">
        <f t="shared" si="83"/>
        <v/>
      </c>
      <c r="W46" s="105"/>
      <c r="X46" s="106"/>
      <c r="Y46" s="44"/>
      <c r="Z46" s="5"/>
      <c r="AA46" s="82"/>
      <c r="BT46" s="93"/>
      <c r="EY46" s="81"/>
      <c r="EZ46" s="81"/>
      <c r="FA46" s="81"/>
      <c r="FB46" s="80"/>
      <c r="FC46" s="81"/>
      <c r="FD46" s="81"/>
    </row>
    <row r="47" spans="1:160" x14ac:dyDescent="0.15">
      <c r="A47" s="4"/>
      <c r="B47" s="125"/>
      <c r="C47" s="119"/>
      <c r="D47" s="128"/>
      <c r="E47" s="131"/>
      <c r="F47" s="166"/>
      <c r="G47" s="134"/>
      <c r="H47" s="115"/>
      <c r="I47" s="117"/>
      <c r="J47" s="119"/>
      <c r="K47" s="119"/>
      <c r="L47" s="122"/>
      <c r="M47" s="99"/>
      <c r="N47" s="99"/>
      <c r="O47" s="101"/>
      <c r="P47" s="13">
        <v>3</v>
      </c>
      <c r="Q47" s="14"/>
      <c r="R47" s="13" t="str">
        <f>_xlfn.XLOOKUP(Q47, $AB$5:$AB$10, $AC$5:$AC$10, "", 0)</f>
        <v/>
      </c>
      <c r="S47" s="13" t="str">
        <f>IF(Q47="Ion Thruster", 5 * I47, _xlfn.XLOOKUP(Q47, $AB$5:$AB$10, $AD$5:$AD$10, "", 0))</f>
        <v/>
      </c>
      <c r="T47" s="15"/>
      <c r="U47" s="13" t="str">
        <f t="shared" si="82"/>
        <v/>
      </c>
      <c r="V47" s="13" t="str">
        <f t="shared" si="83"/>
        <v/>
      </c>
      <c r="W47" s="107" t="s">
        <v>48</v>
      </c>
      <c r="X47" s="109">
        <f>IF(B45="", "", K45*U49)</f>
        <v>55</v>
      </c>
      <c r="Y47" s="45"/>
      <c r="Z47" s="5"/>
      <c r="AA47" s="82"/>
      <c r="BT47" s="90"/>
      <c r="EY47" s="81"/>
      <c r="EZ47" s="81"/>
      <c r="FA47" s="81"/>
      <c r="FB47" s="80"/>
      <c r="FC47" s="81"/>
      <c r="FD47" s="81"/>
    </row>
    <row r="48" spans="1:160" x14ac:dyDescent="0.15">
      <c r="A48" s="4"/>
      <c r="B48" s="125"/>
      <c r="C48" s="119"/>
      <c r="D48" s="128"/>
      <c r="E48" s="131"/>
      <c r="F48" s="166"/>
      <c r="G48" s="134"/>
      <c r="H48" s="115"/>
      <c r="I48" s="117"/>
      <c r="J48" s="119"/>
      <c r="K48" s="119"/>
      <c r="L48" s="122"/>
      <c r="M48" s="99"/>
      <c r="N48" s="99"/>
      <c r="O48" s="101"/>
      <c r="P48" s="13">
        <v>4</v>
      </c>
      <c r="Q48" s="14"/>
      <c r="R48" s="13" t="str">
        <f>_xlfn.XLOOKUP(Q48, $AB$5:$AB$10, $AC$5:$AC$10, "", 0)</f>
        <v/>
      </c>
      <c r="S48" s="13" t="str">
        <f>IF(Q48="Ion Thruster", 5 * I48, _xlfn.XLOOKUP(Q48, $AB$5:$AB$10, $AD$5:$AD$10, "", 0))</f>
        <v/>
      </c>
      <c r="T48" s="15"/>
      <c r="U48" s="13" t="str">
        <f t="shared" si="82"/>
        <v/>
      </c>
      <c r="V48" s="13" t="str">
        <f t="shared" si="83"/>
        <v/>
      </c>
      <c r="W48" s="108"/>
      <c r="X48" s="110"/>
      <c r="Y48" s="44"/>
      <c r="Z48" s="5"/>
      <c r="AA48" s="82"/>
      <c r="BT48" s="90"/>
      <c r="EY48" s="81"/>
      <c r="EZ48" s="81"/>
      <c r="FA48" s="81"/>
      <c r="FB48" s="80"/>
      <c r="FC48" s="81"/>
      <c r="FD48" s="81"/>
    </row>
    <row r="49" spans="1:160" x14ac:dyDescent="0.15">
      <c r="A49" s="4"/>
      <c r="B49" s="143"/>
      <c r="C49" s="141"/>
      <c r="D49" s="144"/>
      <c r="E49" s="145"/>
      <c r="F49" s="167"/>
      <c r="G49" s="146"/>
      <c r="H49" s="115"/>
      <c r="I49" s="140"/>
      <c r="J49" s="141"/>
      <c r="K49" s="141"/>
      <c r="L49" s="142"/>
      <c r="M49" s="136"/>
      <c r="N49" s="136"/>
      <c r="O49" s="114"/>
      <c r="P49" s="137"/>
      <c r="Q49" s="138"/>
      <c r="R49" s="138"/>
      <c r="S49" s="139"/>
      <c r="T49" s="16" t="s">
        <v>47</v>
      </c>
      <c r="U49" s="17">
        <f t="shared" ref="U49" si="84">IF(O45="","",O45+SUM(U45:U48))</f>
        <v>11</v>
      </c>
      <c r="V49" s="17">
        <f>IF(B45="", "", SUM(V45:V48))</f>
        <v>80</v>
      </c>
      <c r="W49" s="18" t="s">
        <v>41</v>
      </c>
      <c r="X49" s="19" t="str">
        <f t="shared" ref="X49" si="85">IF($B45="","",IF(V49 &gt;= X47, "Y", "N"))</f>
        <v>Y</v>
      </c>
      <c r="Y49" s="46"/>
      <c r="Z49" s="5"/>
      <c r="AA49" s="82"/>
      <c r="BT49" s="90"/>
      <c r="EY49" s="81"/>
      <c r="EZ49" s="81"/>
      <c r="FA49" s="81"/>
      <c r="FB49" s="80"/>
      <c r="FC49" s="81"/>
      <c r="FD49" s="81"/>
    </row>
    <row r="50" spans="1:160" x14ac:dyDescent="0.15">
      <c r="A50" s="4"/>
      <c r="B50" s="124" t="s">
        <v>10</v>
      </c>
      <c r="C50" s="119" t="str">
        <f t="shared" ref="C50" si="86">IF(B50="", "", "to")</f>
        <v>to</v>
      </c>
      <c r="D50" s="127" t="s">
        <v>12</v>
      </c>
      <c r="E50" s="130" t="str">
        <f t="shared" ref="E50" si="87">IF(B50="","",IF(BT50&lt;0,BT50,""))</f>
        <v/>
      </c>
      <c r="F50" s="121" t="s">
        <v>85</v>
      </c>
      <c r="G50" s="133">
        <f t="shared" ref="G50" si="88">IF(B50="","",IF(OR(BT50&gt;0,AND(BT50&lt;0,F50="Y")),ABS(BT50),0))</f>
        <v>0</v>
      </c>
      <c r="H50" s="114">
        <v>1</v>
      </c>
      <c r="I50" s="117">
        <f t="shared" ref="I50" si="89">IF(B50="","",ROUNDUP(G50*H50,0))</f>
        <v>0</v>
      </c>
      <c r="J50" s="119" cm="1">
        <f t="array" ref="J50">IF(B50="", "", _xlfn.XLOOKUP(B50, Origins, _xlfn.XLOOKUP(D50, Destinations, Maneuver_Difficulties,"")))</f>
        <v>3</v>
      </c>
      <c r="K50" s="119">
        <f t="shared" ref="K50" si="90">IF(AND(H50&lt;1, H50&gt;0), ROUNDUP(J50/H50, 0), J50)</f>
        <v>3</v>
      </c>
      <c r="L50" s="121">
        <v>1968</v>
      </c>
      <c r="M50" s="98" t="str">
        <f>IF(B50="","",IF(ISNA(FB50),"-",IF(AND(L50-FC50 &gt;= 0, MOD(L50-FC50,FD50)=0),"Y","N")))</f>
        <v>-</v>
      </c>
      <c r="N50" s="98">
        <f t="shared" ref="N50" si="91">IF(L50="", "", L50+I50)</f>
        <v>1968</v>
      </c>
      <c r="O50" s="101">
        <v>11</v>
      </c>
      <c r="P50" s="13">
        <v>1</v>
      </c>
      <c r="Q50" s="14" t="s">
        <v>6</v>
      </c>
      <c r="R50" s="13">
        <f>_xlfn.XLOOKUP(Q50, $AB$5:$AB$10, $AC$5:$AC$10, "", 0)</f>
        <v>9</v>
      </c>
      <c r="S50" s="13">
        <f>IF(Q50="Ion Thruster", 5 * I50, _xlfn.XLOOKUP(Q50, $AB$5:$AB$10, $AD$5:$AD$10, "", 0))</f>
        <v>80</v>
      </c>
      <c r="T50" s="15">
        <v>1</v>
      </c>
      <c r="U50" s="13">
        <f t="shared" ref="U50:U53" si="92">IF(R50="", "", R50*T50)</f>
        <v>9</v>
      </c>
      <c r="V50" s="13">
        <f t="shared" ref="V50:V53" si="93">IF(S50="", "", S50*T50)</f>
        <v>80</v>
      </c>
      <c r="W50" s="103"/>
      <c r="X50" s="104"/>
      <c r="Y50" s="44"/>
      <c r="Z50" s="5"/>
      <c r="AA50" s="82"/>
      <c r="BT50" s="94" cm="1">
        <f t="array" ref="BT50">_xlfn.XLOOKUP(B50,Origins,_xlfn.XLOOKUP(D50,Destinations,Maneuver_Years))</f>
        <v>0</v>
      </c>
      <c r="EY50" s="81"/>
      <c r="EZ50" s="81"/>
      <c r="FA50" s="81"/>
      <c r="FB50" s="80" t="e">
        <f>_xlfn.XLOOKUP(_xlfn.CONCAT($B50, ",", $D50), $EY$5:$EY$12, $EY$5:$EY$12)</f>
        <v>#N/A</v>
      </c>
      <c r="FC50" s="80" t="e">
        <f>VLOOKUP(_xlfn.CONCAT($B50, ",", $D50), $EY$5:$FA$12, 2)</f>
        <v>#N/A</v>
      </c>
      <c r="FD50" s="80" t="e">
        <f>VLOOKUP(_xlfn.CONCAT($B50, ",", $D50), $EY$5:$FA$12, 3)</f>
        <v>#N/A</v>
      </c>
    </row>
    <row r="51" spans="1:160" x14ac:dyDescent="0.15">
      <c r="A51" s="4"/>
      <c r="B51" s="125"/>
      <c r="C51" s="119"/>
      <c r="D51" s="128"/>
      <c r="E51" s="131"/>
      <c r="F51" s="166"/>
      <c r="G51" s="134"/>
      <c r="H51" s="115"/>
      <c r="I51" s="117"/>
      <c r="J51" s="119"/>
      <c r="K51" s="119"/>
      <c r="L51" s="122"/>
      <c r="M51" s="99"/>
      <c r="N51" s="99"/>
      <c r="O51" s="101"/>
      <c r="P51" s="13">
        <v>2</v>
      </c>
      <c r="Q51" s="14"/>
      <c r="R51" s="13" t="str">
        <f>_xlfn.XLOOKUP(Q51, $AB$5:$AB$10, $AC$5:$AC$10, "", 0)</f>
        <v/>
      </c>
      <c r="S51" s="13" t="str">
        <f>IF(Q51="Ion Thruster", 5 * I51, _xlfn.XLOOKUP(Q51, $AB$5:$AB$10, $AD$5:$AD$10, "", 0))</f>
        <v/>
      </c>
      <c r="T51" s="15"/>
      <c r="U51" s="13" t="str">
        <f t="shared" si="92"/>
        <v/>
      </c>
      <c r="V51" s="13" t="str">
        <f t="shared" si="93"/>
        <v/>
      </c>
      <c r="W51" s="105"/>
      <c r="X51" s="106"/>
      <c r="Y51" s="44"/>
      <c r="Z51" s="5"/>
      <c r="AA51" s="82"/>
      <c r="BT51" s="93"/>
    </row>
    <row r="52" spans="1:160" x14ac:dyDescent="0.15">
      <c r="A52" s="4"/>
      <c r="B52" s="125"/>
      <c r="C52" s="119"/>
      <c r="D52" s="128"/>
      <c r="E52" s="131"/>
      <c r="F52" s="166"/>
      <c r="G52" s="134"/>
      <c r="H52" s="115"/>
      <c r="I52" s="117"/>
      <c r="J52" s="119"/>
      <c r="K52" s="119"/>
      <c r="L52" s="122"/>
      <c r="M52" s="99"/>
      <c r="N52" s="99"/>
      <c r="O52" s="101"/>
      <c r="P52" s="13">
        <v>3</v>
      </c>
      <c r="Q52" s="14"/>
      <c r="R52" s="13" t="str">
        <f>_xlfn.XLOOKUP(Q52, $AB$5:$AB$10, $AC$5:$AC$10, "", 0)</f>
        <v/>
      </c>
      <c r="S52" s="13" t="str">
        <f>IF(Q52="Ion Thruster", 5 * I52, _xlfn.XLOOKUP(Q52, $AB$5:$AB$10, $AD$5:$AD$10, "", 0))</f>
        <v/>
      </c>
      <c r="T52" s="15"/>
      <c r="U52" s="13" t="str">
        <f t="shared" si="92"/>
        <v/>
      </c>
      <c r="V52" s="13" t="str">
        <f t="shared" si="93"/>
        <v/>
      </c>
      <c r="W52" s="107" t="s">
        <v>48</v>
      </c>
      <c r="X52" s="109">
        <f>IF(B50="", "", K50*U54)</f>
        <v>60</v>
      </c>
      <c r="Y52" s="45"/>
      <c r="Z52" s="5"/>
      <c r="AA52" s="82"/>
      <c r="BT52" s="90"/>
    </row>
    <row r="53" spans="1:160" x14ac:dyDescent="0.15">
      <c r="A53" s="4"/>
      <c r="B53" s="125"/>
      <c r="C53" s="119"/>
      <c r="D53" s="128"/>
      <c r="E53" s="131"/>
      <c r="F53" s="166"/>
      <c r="G53" s="134"/>
      <c r="H53" s="115"/>
      <c r="I53" s="117"/>
      <c r="J53" s="119"/>
      <c r="K53" s="119"/>
      <c r="L53" s="122"/>
      <c r="M53" s="99"/>
      <c r="N53" s="99"/>
      <c r="O53" s="101"/>
      <c r="P53" s="13">
        <v>4</v>
      </c>
      <c r="Q53" s="14"/>
      <c r="R53" s="13" t="str">
        <f>_xlfn.XLOOKUP(Q53, $AB$5:$AB$10, $AC$5:$AC$10, "", 0)</f>
        <v/>
      </c>
      <c r="S53" s="13" t="str">
        <f>IF(Q53="Ion Thruster", 5 * I53, _xlfn.XLOOKUP(Q53, $AB$5:$AB$10, $AD$5:$AD$10, "", 0))</f>
        <v/>
      </c>
      <c r="T53" s="15"/>
      <c r="U53" s="13" t="str">
        <f t="shared" si="92"/>
        <v/>
      </c>
      <c r="V53" s="13" t="str">
        <f t="shared" si="93"/>
        <v/>
      </c>
      <c r="W53" s="108"/>
      <c r="X53" s="110"/>
      <c r="Y53" s="44"/>
      <c r="Z53" s="5"/>
      <c r="AA53" s="82"/>
      <c r="BT53" s="90"/>
    </row>
    <row r="54" spans="1:160" ht="13" thickBot="1" x14ac:dyDescent="0.2">
      <c r="A54" s="4"/>
      <c r="B54" s="126"/>
      <c r="C54" s="120"/>
      <c r="D54" s="129"/>
      <c r="E54" s="132"/>
      <c r="F54" s="168"/>
      <c r="G54" s="135"/>
      <c r="H54" s="116"/>
      <c r="I54" s="118"/>
      <c r="J54" s="120"/>
      <c r="K54" s="120"/>
      <c r="L54" s="123"/>
      <c r="M54" s="100"/>
      <c r="N54" s="100"/>
      <c r="O54" s="102"/>
      <c r="P54" s="111"/>
      <c r="Q54" s="112"/>
      <c r="R54" s="112"/>
      <c r="S54" s="113"/>
      <c r="T54" s="48" t="s">
        <v>47</v>
      </c>
      <c r="U54" s="49">
        <f t="shared" ref="U54" si="94">IF(O50="","",O50+SUM(U50:U53))</f>
        <v>20</v>
      </c>
      <c r="V54" s="49">
        <f>IF(B50="", "", SUM(V50:V53))</f>
        <v>80</v>
      </c>
      <c r="W54" s="50" t="s">
        <v>41</v>
      </c>
      <c r="X54" s="51" t="str">
        <f t="shared" ref="X54" si="95">IF($B50="","",IF(V54 &gt;= X52, "Y", "N"))</f>
        <v>Y</v>
      </c>
      <c r="Y54" s="52"/>
      <c r="Z54" s="5"/>
      <c r="AA54" s="82"/>
      <c r="BT54" s="90"/>
    </row>
    <row r="55" spans="1:160" x14ac:dyDescent="0.15">
      <c r="B55" s="31"/>
      <c r="C55" s="13"/>
      <c r="D55" s="31"/>
      <c r="E55" s="31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31"/>
      <c r="R55" s="13"/>
      <c r="S55" s="13"/>
      <c r="T55" s="13"/>
      <c r="U55" s="13"/>
      <c r="V55" s="13"/>
      <c r="W55" s="13"/>
      <c r="X55" s="13"/>
      <c r="Y55" s="31"/>
    </row>
  </sheetData>
  <sheetProtection sheet="1" objects="1" scenarios="1"/>
  <mergeCells count="185">
    <mergeCell ref="B3:K3"/>
    <mergeCell ref="P3:V3"/>
    <mergeCell ref="B5:B9"/>
    <mergeCell ref="C5:C9"/>
    <mergeCell ref="D5:D9"/>
    <mergeCell ref="E5:E9"/>
    <mergeCell ref="F5:F9"/>
    <mergeCell ref="G5:G9"/>
    <mergeCell ref="H5:H9"/>
    <mergeCell ref="I5:I9"/>
    <mergeCell ref="W5:X6"/>
    <mergeCell ref="AG5:BS5"/>
    <mergeCell ref="BV5:DH5"/>
    <mergeCell ref="W7:W8"/>
    <mergeCell ref="X7:X8"/>
    <mergeCell ref="AE7:AE38"/>
    <mergeCell ref="J5:J9"/>
    <mergeCell ref="K5:K9"/>
    <mergeCell ref="L5:L9"/>
    <mergeCell ref="M5:M9"/>
    <mergeCell ref="N5:N9"/>
    <mergeCell ref="O5:O9"/>
    <mergeCell ref="P9:S9"/>
    <mergeCell ref="K10:K14"/>
    <mergeCell ref="L10:L14"/>
    <mergeCell ref="M10:M14"/>
    <mergeCell ref="N10:N14"/>
    <mergeCell ref="O10:O14"/>
    <mergeCell ref="W10:X11"/>
    <mergeCell ref="W12:W13"/>
    <mergeCell ref="X12:X13"/>
    <mergeCell ref="P14:S14"/>
    <mergeCell ref="N20:N24"/>
    <mergeCell ref="O20:O24"/>
    <mergeCell ref="B10:B14"/>
    <mergeCell ref="C10:C14"/>
    <mergeCell ref="D10:D14"/>
    <mergeCell ref="E10:E14"/>
    <mergeCell ref="F10:F14"/>
    <mergeCell ref="G10:G14"/>
    <mergeCell ref="H10:H14"/>
    <mergeCell ref="I10:I14"/>
    <mergeCell ref="J10:J14"/>
    <mergeCell ref="B20:B24"/>
    <mergeCell ref="C20:C24"/>
    <mergeCell ref="D20:D24"/>
    <mergeCell ref="E20:E24"/>
    <mergeCell ref="F20:F24"/>
    <mergeCell ref="G20:G24"/>
    <mergeCell ref="N15:N19"/>
    <mergeCell ref="O15:O19"/>
    <mergeCell ref="W15:X16"/>
    <mergeCell ref="W17:W18"/>
    <mergeCell ref="X17:X18"/>
    <mergeCell ref="P19:S19"/>
    <mergeCell ref="H15:H19"/>
    <mergeCell ref="I15:I19"/>
    <mergeCell ref="J15:J19"/>
    <mergeCell ref="K15:K19"/>
    <mergeCell ref="L15:L19"/>
    <mergeCell ref="M15:M19"/>
    <mergeCell ref="B15:B19"/>
    <mergeCell ref="C15:C19"/>
    <mergeCell ref="D15:D19"/>
    <mergeCell ref="E15:E19"/>
    <mergeCell ref="F15:F19"/>
    <mergeCell ref="G15:G19"/>
    <mergeCell ref="W20:X21"/>
    <mergeCell ref="W22:W23"/>
    <mergeCell ref="X22:X23"/>
    <mergeCell ref="P24:S24"/>
    <mergeCell ref="H20:H24"/>
    <mergeCell ref="I20:I24"/>
    <mergeCell ref="J20:J24"/>
    <mergeCell ref="K20:K24"/>
    <mergeCell ref="L20:L24"/>
    <mergeCell ref="M20:M24"/>
    <mergeCell ref="B30:B34"/>
    <mergeCell ref="C30:C34"/>
    <mergeCell ref="D30:D34"/>
    <mergeCell ref="E30:E34"/>
    <mergeCell ref="F30:F34"/>
    <mergeCell ref="G30:G34"/>
    <mergeCell ref="N25:N29"/>
    <mergeCell ref="O25:O29"/>
    <mergeCell ref="W25:X26"/>
    <mergeCell ref="W27:W28"/>
    <mergeCell ref="X27:X28"/>
    <mergeCell ref="P29:S29"/>
    <mergeCell ref="H25:H29"/>
    <mergeCell ref="I25:I29"/>
    <mergeCell ref="J25:J29"/>
    <mergeCell ref="K25:K29"/>
    <mergeCell ref="L25:L29"/>
    <mergeCell ref="M25:M29"/>
    <mergeCell ref="B25:B29"/>
    <mergeCell ref="C25:C29"/>
    <mergeCell ref="D25:D29"/>
    <mergeCell ref="E25:E29"/>
    <mergeCell ref="F25:F29"/>
    <mergeCell ref="G25:G29"/>
    <mergeCell ref="N30:N34"/>
    <mergeCell ref="O30:O34"/>
    <mergeCell ref="W30:X31"/>
    <mergeCell ref="W32:W33"/>
    <mergeCell ref="X32:X33"/>
    <mergeCell ref="P34:S34"/>
    <mergeCell ref="H30:H34"/>
    <mergeCell ref="I30:I34"/>
    <mergeCell ref="J30:J34"/>
    <mergeCell ref="K30:K34"/>
    <mergeCell ref="L30:L34"/>
    <mergeCell ref="M30:M34"/>
    <mergeCell ref="B40:B44"/>
    <mergeCell ref="C40:C44"/>
    <mergeCell ref="D40:D44"/>
    <mergeCell ref="E40:E44"/>
    <mergeCell ref="F40:F44"/>
    <mergeCell ref="G40:G44"/>
    <mergeCell ref="N35:N39"/>
    <mergeCell ref="O35:O39"/>
    <mergeCell ref="W35:X36"/>
    <mergeCell ref="W37:W38"/>
    <mergeCell ref="X37:X38"/>
    <mergeCell ref="P39:S39"/>
    <mergeCell ref="H35:H39"/>
    <mergeCell ref="I35:I39"/>
    <mergeCell ref="J35:J39"/>
    <mergeCell ref="K35:K39"/>
    <mergeCell ref="L35:L39"/>
    <mergeCell ref="M35:M39"/>
    <mergeCell ref="B35:B39"/>
    <mergeCell ref="C35:C39"/>
    <mergeCell ref="D35:D39"/>
    <mergeCell ref="E35:E39"/>
    <mergeCell ref="F35:F39"/>
    <mergeCell ref="G35:G39"/>
    <mergeCell ref="N40:N44"/>
    <mergeCell ref="O40:O44"/>
    <mergeCell ref="W40:X41"/>
    <mergeCell ref="W42:W43"/>
    <mergeCell ref="X42:X43"/>
    <mergeCell ref="P44:S44"/>
    <mergeCell ref="H40:H44"/>
    <mergeCell ref="I40:I44"/>
    <mergeCell ref="J40:J44"/>
    <mergeCell ref="K40:K44"/>
    <mergeCell ref="L40:L44"/>
    <mergeCell ref="M40:M44"/>
    <mergeCell ref="B50:B54"/>
    <mergeCell ref="C50:C54"/>
    <mergeCell ref="D50:D54"/>
    <mergeCell ref="E50:E54"/>
    <mergeCell ref="F50:F54"/>
    <mergeCell ref="G50:G54"/>
    <mergeCell ref="N45:N49"/>
    <mergeCell ref="O45:O49"/>
    <mergeCell ref="W45:X46"/>
    <mergeCell ref="W47:W48"/>
    <mergeCell ref="X47:X48"/>
    <mergeCell ref="P49:S49"/>
    <mergeCell ref="H45:H49"/>
    <mergeCell ref="I45:I49"/>
    <mergeCell ref="J45:J49"/>
    <mergeCell ref="K45:K49"/>
    <mergeCell ref="L45:L49"/>
    <mergeCell ref="M45:M49"/>
    <mergeCell ref="B45:B49"/>
    <mergeCell ref="C45:C49"/>
    <mergeCell ref="D45:D49"/>
    <mergeCell ref="E45:E49"/>
    <mergeCell ref="F45:F49"/>
    <mergeCell ref="G45:G49"/>
    <mergeCell ref="N50:N54"/>
    <mergeCell ref="O50:O54"/>
    <mergeCell ref="W50:X51"/>
    <mergeCell ref="W52:W53"/>
    <mergeCell ref="X52:X53"/>
    <mergeCell ref="P54:S54"/>
    <mergeCell ref="H50:H54"/>
    <mergeCell ref="I50:I54"/>
    <mergeCell ref="J50:J54"/>
    <mergeCell ref="K50:K54"/>
    <mergeCell ref="L50:L54"/>
    <mergeCell ref="M50:M54"/>
  </mergeCells>
  <conditionalFormatting sqref="X14">
    <cfRule type="colorScale" priority="5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19">
    <cfRule type="colorScale" priority="4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29 X24 X34 X39 X44">
    <cfRule type="colorScale" priority="3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49">
    <cfRule type="colorScale" priority="2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54">
    <cfRule type="colorScale" priority="1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dataValidations count="6">
    <dataValidation type="list" allowBlank="1" showInputMessage="1" showErrorMessage="1" sqref="F5:F54" xr:uid="{B6EEB96A-2609-BB40-B3A5-EE804599C381}">
      <formula1>OptYrs</formula1>
    </dataValidation>
    <dataValidation type="list" allowBlank="1" showInputMessage="1" showErrorMessage="1" sqref="L5:L54" xr:uid="{4CB32E9B-2BB9-1A40-92EF-AD570ACFBAA5}">
      <formula1>Years</formula1>
    </dataValidation>
    <dataValidation type="list" allowBlank="1" showInputMessage="1" showErrorMessage="1" sqref="Q5:Q8 Q50:Q53 Q45:Q48 Q40:Q43 Q35:Q38 Q30:Q33 Q25:Q28 Q20:Q23 Q10:Q13 Q15:Q18" xr:uid="{234BD98F-C742-AE4F-92AB-245EC9E78CD4}">
      <formula1>$AB$5:$AB$11</formula1>
    </dataValidation>
    <dataValidation type="list" allowBlank="1" showInputMessage="1" showErrorMessage="1" sqref="D5:D54" xr:uid="{65EFB5FE-6D34-CC4C-A582-55E276852B50}">
      <formula1>Valid_Destinations</formula1>
    </dataValidation>
    <dataValidation type="list" allowBlank="1" showInputMessage="1" showErrorMessage="1" sqref="B5:B54" xr:uid="{74FFCF17-5DA7-A94C-A290-6F319397C2FF}">
      <formula1>Valid_Origins</formula1>
    </dataValidation>
    <dataValidation type="list" allowBlank="1" showInputMessage="1" showErrorMessage="1" sqref="H5:H54" xr:uid="{C6AB00B2-6331-A742-95E7-ABCA09E9C03E}">
      <formula1>$EW$5:$EW$10</formula1>
    </dataValidation>
  </dataValidations>
  <pageMargins left="0.25" right="0.25" top="0.75" bottom="0.75" header="0.3" footer="0.3"/>
  <pageSetup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81C990-AC31-6E42-A255-17A7FAA40DDF}">
  <dimension ref="A1:FL55"/>
  <sheetViews>
    <sheetView zoomScale="125" zoomScaleNormal="125" workbookViewId="0">
      <selection activeCell="B5" sqref="B5:B9"/>
    </sheetView>
  </sheetViews>
  <sheetFormatPr baseColWidth="10" defaultRowHeight="12" x14ac:dyDescent="0.15"/>
  <cols>
    <col min="1" max="1" width="2.83203125" style="3" customWidth="1"/>
    <col min="2" max="2" width="14.83203125" style="3" customWidth="1"/>
    <col min="3" max="3" width="4.6640625" style="2" bestFit="1" customWidth="1"/>
    <col min="4" max="4" width="14.83203125" style="3" customWidth="1"/>
    <col min="5" max="5" width="4.83203125" style="3" customWidth="1"/>
    <col min="6" max="6" width="4.83203125" style="2" customWidth="1"/>
    <col min="7" max="7" width="7.33203125" style="2" bestFit="1" customWidth="1"/>
    <col min="8" max="8" width="7.83203125" style="2" customWidth="1"/>
    <col min="9" max="9" width="6.83203125" style="2" customWidth="1"/>
    <col min="10" max="10" width="7.33203125" style="2" bestFit="1" customWidth="1"/>
    <col min="11" max="11" width="4.1640625" style="2" customWidth="1"/>
    <col min="12" max="12" width="5.83203125" style="2" customWidth="1"/>
    <col min="13" max="13" width="6.33203125" style="2" customWidth="1"/>
    <col min="14" max="14" width="5.83203125" style="2" customWidth="1"/>
    <col min="15" max="15" width="6.83203125" style="2" bestFit="1" customWidth="1"/>
    <col min="16" max="16" width="2.1640625" style="2" bestFit="1" customWidth="1"/>
    <col min="17" max="17" width="9.83203125" style="3" customWidth="1"/>
    <col min="18" max="18" width="4.83203125" style="2" bestFit="1" customWidth="1"/>
    <col min="19" max="19" width="5.6640625" style="2" bestFit="1" customWidth="1"/>
    <col min="20" max="20" width="5.5" style="2" bestFit="1" customWidth="1"/>
    <col min="21" max="21" width="4.83203125" style="2" bestFit="1" customWidth="1"/>
    <col min="22" max="22" width="5.83203125" style="2" bestFit="1" customWidth="1"/>
    <col min="23" max="23" width="5.6640625" style="2" bestFit="1" customWidth="1"/>
    <col min="24" max="24" width="3.83203125" style="2" customWidth="1"/>
    <col min="25" max="25" width="30.83203125" style="3" customWidth="1"/>
    <col min="26" max="26" width="10.83203125" style="3"/>
    <col min="27" max="27" width="6.1640625" style="2" bestFit="1" customWidth="1"/>
    <col min="28" max="30" width="10.83203125" style="3"/>
    <col min="31" max="31" width="2.6640625" style="3" customWidth="1"/>
    <col min="32" max="32" width="13.6640625" style="3" bestFit="1" customWidth="1"/>
    <col min="33" max="33" width="5" style="3" bestFit="1" customWidth="1"/>
    <col min="34" max="34" width="8.5" style="3" bestFit="1" customWidth="1"/>
    <col min="35" max="35" width="9.1640625" style="3" bestFit="1" customWidth="1"/>
    <col min="36" max="36" width="12.33203125" style="3" bestFit="1" customWidth="1"/>
    <col min="37" max="37" width="9.33203125" style="3" bestFit="1" customWidth="1"/>
    <col min="38" max="38" width="10" style="3" bestFit="1" customWidth="1"/>
    <col min="39" max="39" width="5" style="3" bestFit="1" customWidth="1"/>
    <col min="40" max="40" width="13.33203125" style="3" bestFit="1" customWidth="1"/>
    <col min="41" max="41" width="13.6640625" style="3" bestFit="1" customWidth="1"/>
    <col min="42" max="42" width="8.83203125" style="3" bestFit="1" customWidth="1"/>
    <col min="43" max="43" width="12" style="3" bestFit="1" customWidth="1"/>
    <col min="44" max="44" width="9.5" style="3" bestFit="1" customWidth="1"/>
    <col min="45" max="45" width="4.6640625" style="3" bestFit="1" customWidth="1"/>
    <col min="46" max="46" width="6.5" style="3" bestFit="1" customWidth="1"/>
    <col min="47" max="47" width="11.83203125" style="3" bestFit="1" customWidth="1"/>
    <col min="48" max="48" width="11.1640625" style="3" bestFit="1" customWidth="1"/>
    <col min="49" max="49" width="7" style="3" bestFit="1" customWidth="1"/>
    <col min="50" max="50" width="9.6640625" style="3" bestFit="1" customWidth="1"/>
    <col min="51" max="51" width="12.83203125" style="3" bestFit="1" customWidth="1"/>
    <col min="52" max="52" width="10.33203125" style="3" bestFit="1" customWidth="1"/>
    <col min="53" max="53" width="5.5" style="3" bestFit="1" customWidth="1"/>
    <col min="54" max="54" width="5.33203125" style="3" bestFit="1" customWidth="1"/>
    <col min="55" max="55" width="11" style="3" bestFit="1" customWidth="1"/>
    <col min="56" max="56" width="10.33203125" style="3" bestFit="1" customWidth="1"/>
    <col min="57" max="57" width="13.5" style="3" bestFit="1" customWidth="1"/>
    <col min="58" max="58" width="6.6640625" style="3" bestFit="1" customWidth="1"/>
    <col min="59" max="59" width="6.1640625" style="3" bestFit="1" customWidth="1"/>
    <col min="60" max="60" width="12.83203125" style="3" bestFit="1" customWidth="1"/>
    <col min="61" max="61" width="8.6640625" style="3" bestFit="1" customWidth="1"/>
    <col min="62" max="62" width="5.33203125" style="3" customWidth="1"/>
    <col min="63" max="63" width="10.6640625" style="3" bestFit="1" customWidth="1"/>
    <col min="64" max="64" width="10.6640625" style="3" customWidth="1"/>
    <col min="65" max="65" width="13.1640625" style="3" bestFit="1" customWidth="1"/>
    <col min="66" max="66" width="8.83203125" style="3" bestFit="1" customWidth="1"/>
    <col min="67" max="67" width="12" style="3" bestFit="1" customWidth="1"/>
    <col min="68" max="68" width="4.6640625" style="3" bestFit="1" customWidth="1"/>
    <col min="69" max="69" width="8.5" style="3" bestFit="1" customWidth="1"/>
    <col min="70" max="70" width="11" style="3" bestFit="1" customWidth="1"/>
    <col min="71" max="71" width="11.83203125" style="3" bestFit="1" customWidth="1"/>
    <col min="72" max="72" width="11.83203125" style="92" customWidth="1"/>
    <col min="73" max="73" width="13.6640625" style="87" bestFit="1" customWidth="1"/>
    <col min="74" max="74" width="5" style="87" bestFit="1" customWidth="1"/>
    <col min="75" max="75" width="8.5" style="87" bestFit="1" customWidth="1"/>
    <col min="76" max="76" width="9.1640625" style="87" bestFit="1" customWidth="1"/>
    <col min="77" max="77" width="12.33203125" style="87" bestFit="1" customWidth="1"/>
    <col min="78" max="78" width="9.33203125" style="87" bestFit="1" customWidth="1"/>
    <col min="79" max="79" width="10" style="87" bestFit="1" customWidth="1"/>
    <col min="80" max="80" width="5" style="87" bestFit="1" customWidth="1"/>
    <col min="81" max="81" width="13.33203125" style="87" bestFit="1" customWidth="1"/>
    <col min="82" max="82" width="13.6640625" style="87" bestFit="1" customWidth="1"/>
    <col min="83" max="83" width="8.83203125" style="87" bestFit="1" customWidth="1"/>
    <col min="84" max="84" width="12" style="87" bestFit="1" customWidth="1"/>
    <col min="85" max="85" width="9.5" style="87" bestFit="1" customWidth="1"/>
    <col min="86" max="86" width="4.6640625" style="87" bestFit="1" customWidth="1"/>
    <col min="87" max="87" width="6.5" style="87" bestFit="1" customWidth="1"/>
    <col min="88" max="88" width="11.83203125" style="87" bestFit="1" customWidth="1"/>
    <col min="89" max="89" width="11.1640625" style="87" bestFit="1" customWidth="1"/>
    <col min="90" max="90" width="7" style="87" bestFit="1" customWidth="1"/>
    <col min="91" max="91" width="9.6640625" style="87" bestFit="1" customWidth="1"/>
    <col min="92" max="92" width="12.83203125" style="87" bestFit="1" customWidth="1"/>
    <col min="93" max="93" width="10.33203125" style="87" bestFit="1" customWidth="1"/>
    <col min="94" max="94" width="5.5" style="87" bestFit="1" customWidth="1"/>
    <col min="95" max="95" width="5.33203125" style="87" bestFit="1" customWidth="1"/>
    <col min="96" max="96" width="11" style="87" bestFit="1" customWidth="1"/>
    <col min="97" max="97" width="10.33203125" style="87" bestFit="1" customWidth="1"/>
    <col min="98" max="98" width="13.5" style="87" bestFit="1" customWidth="1"/>
    <col min="99" max="99" width="6.6640625" style="87" bestFit="1" customWidth="1"/>
    <col min="100" max="100" width="6.1640625" style="87" bestFit="1" customWidth="1"/>
    <col min="101" max="101" width="12.83203125" style="87" bestFit="1" customWidth="1"/>
    <col min="102" max="102" width="8.6640625" style="87" bestFit="1" customWidth="1"/>
    <col min="103" max="103" width="5.33203125" style="87" customWidth="1"/>
    <col min="104" max="104" width="10.6640625" style="87" bestFit="1" customWidth="1"/>
    <col min="105" max="105" width="10" style="87" bestFit="1" customWidth="1"/>
    <col min="106" max="106" width="13.1640625" style="87" bestFit="1" customWidth="1"/>
    <col min="107" max="107" width="8.83203125" style="87" bestFit="1" customWidth="1"/>
    <col min="108" max="108" width="12" style="87" bestFit="1" customWidth="1"/>
    <col min="109" max="109" width="4.6640625" style="87" bestFit="1" customWidth="1"/>
    <col min="110" max="110" width="8.5" style="87" bestFit="1" customWidth="1"/>
    <col min="111" max="111" width="11" style="87" bestFit="1" customWidth="1"/>
    <col min="112" max="112" width="11.83203125" style="87" bestFit="1" customWidth="1"/>
    <col min="113" max="113" width="11.83203125" style="1" customWidth="1"/>
    <col min="114" max="137" width="11.83203125" style="3" customWidth="1"/>
    <col min="138" max="138" width="13.5" style="3" bestFit="1" customWidth="1"/>
    <col min="139" max="152" width="11.83203125" style="3" customWidth="1"/>
    <col min="153" max="153" width="10.83203125" style="3"/>
    <col min="154" max="154" width="10.83203125" style="2"/>
    <col min="155" max="155" width="23.83203125" style="2" customWidth="1"/>
    <col min="156" max="157" width="5.83203125" style="2" customWidth="1"/>
    <col min="158" max="158" width="23.83203125" style="73" customWidth="1"/>
    <col min="159" max="160" width="5.83203125" style="2" customWidth="1"/>
    <col min="161" max="161" width="24" style="3" bestFit="1" customWidth="1"/>
    <col min="162" max="163" width="5.83203125" style="3" customWidth="1"/>
    <col min="164" max="16384" width="10.83203125" style="3"/>
  </cols>
  <sheetData>
    <row r="1" spans="1:168" ht="13" thickBot="1" x14ac:dyDescent="0.2">
      <c r="B1" s="23"/>
      <c r="C1" s="24"/>
      <c r="D1" s="25"/>
      <c r="E1" s="25"/>
      <c r="F1" s="24"/>
      <c r="G1" s="24"/>
      <c r="H1" s="24"/>
      <c r="I1" s="24"/>
      <c r="J1" s="24"/>
      <c r="K1" s="24"/>
      <c r="L1" s="24"/>
      <c r="M1" s="24"/>
      <c r="N1" s="24"/>
      <c r="O1" s="24"/>
      <c r="P1" s="26"/>
      <c r="Q1" s="27"/>
      <c r="R1" s="28"/>
      <c r="S1" s="28"/>
      <c r="T1" s="28"/>
      <c r="U1" s="28"/>
      <c r="V1" s="29"/>
      <c r="W1" s="30"/>
      <c r="X1" s="30"/>
      <c r="Y1" s="25"/>
    </row>
    <row r="2" spans="1:168" ht="40" customHeight="1" x14ac:dyDescent="0.15">
      <c r="A2" s="4"/>
      <c r="B2" s="53" t="s">
        <v>66</v>
      </c>
      <c r="C2" s="32" t="s">
        <v>93</v>
      </c>
      <c r="D2" s="33" t="s">
        <v>46</v>
      </c>
      <c r="E2" s="86"/>
      <c r="F2" s="83"/>
      <c r="G2" s="34"/>
      <c r="H2" s="34"/>
      <c r="I2" s="34"/>
      <c r="J2" s="34"/>
      <c r="K2" s="34"/>
      <c r="L2" s="34"/>
      <c r="M2" s="34"/>
      <c r="N2" s="34"/>
      <c r="O2" s="34"/>
      <c r="P2" s="35"/>
      <c r="Q2" s="36"/>
      <c r="R2" s="37"/>
      <c r="S2" s="37"/>
      <c r="T2" s="37"/>
      <c r="U2" s="37"/>
      <c r="V2" s="38"/>
      <c r="W2" s="39"/>
      <c r="X2" s="39"/>
      <c r="Y2" s="40"/>
      <c r="Z2" s="5"/>
      <c r="AA2" s="82"/>
    </row>
    <row r="3" spans="1:168" x14ac:dyDescent="0.15">
      <c r="A3" s="4"/>
      <c r="B3" s="161" t="s">
        <v>15</v>
      </c>
      <c r="C3" s="162"/>
      <c r="D3" s="162"/>
      <c r="E3" s="162"/>
      <c r="F3" s="162"/>
      <c r="G3" s="162"/>
      <c r="H3" s="162"/>
      <c r="I3" s="162"/>
      <c r="J3" s="162"/>
      <c r="K3" s="162"/>
      <c r="L3" s="67"/>
      <c r="M3" s="67"/>
      <c r="N3" s="70"/>
      <c r="O3" s="68" t="s">
        <v>42</v>
      </c>
      <c r="P3" s="163" t="s">
        <v>17</v>
      </c>
      <c r="Q3" s="164"/>
      <c r="R3" s="164"/>
      <c r="S3" s="164"/>
      <c r="T3" s="164"/>
      <c r="U3" s="164"/>
      <c r="V3" s="165"/>
      <c r="W3" s="6"/>
      <c r="X3" s="7"/>
      <c r="Y3" s="41"/>
      <c r="Z3" s="8"/>
      <c r="AA3" s="30"/>
    </row>
    <row r="4" spans="1:168" s="1" customFormat="1" ht="40" customHeight="1" x14ac:dyDescent="0.15">
      <c r="A4" s="9"/>
      <c r="B4" s="54" t="s">
        <v>16</v>
      </c>
      <c r="C4" s="55" t="s">
        <v>20</v>
      </c>
      <c r="D4" s="55" t="s">
        <v>11</v>
      </c>
      <c r="E4" s="58" t="s">
        <v>83</v>
      </c>
      <c r="F4" s="58" t="s">
        <v>89</v>
      </c>
      <c r="G4" s="56" t="s">
        <v>21</v>
      </c>
      <c r="H4" s="57" t="s">
        <v>45</v>
      </c>
      <c r="I4" s="61" t="s">
        <v>43</v>
      </c>
      <c r="J4" s="55" t="s">
        <v>5</v>
      </c>
      <c r="K4" s="57" t="s">
        <v>44</v>
      </c>
      <c r="L4" s="57" t="s">
        <v>69</v>
      </c>
      <c r="M4" s="57" t="s">
        <v>82</v>
      </c>
      <c r="N4" s="57" t="s">
        <v>70</v>
      </c>
      <c r="O4" s="69" t="s">
        <v>1</v>
      </c>
      <c r="P4" s="60" t="s">
        <v>40</v>
      </c>
      <c r="Q4" s="58" t="s">
        <v>0</v>
      </c>
      <c r="R4" s="61" t="s">
        <v>1</v>
      </c>
      <c r="S4" s="61" t="s">
        <v>3</v>
      </c>
      <c r="T4" s="61" t="s">
        <v>18</v>
      </c>
      <c r="U4" s="61" t="s">
        <v>19</v>
      </c>
      <c r="V4" s="59" t="s">
        <v>22</v>
      </c>
      <c r="W4" s="10"/>
      <c r="X4" s="11"/>
      <c r="Y4" s="42" t="s">
        <v>9</v>
      </c>
      <c r="Z4" s="12"/>
      <c r="AA4" s="84" t="s">
        <v>84</v>
      </c>
      <c r="AB4" s="62" t="s">
        <v>49</v>
      </c>
      <c r="AC4" s="63" t="s">
        <v>1</v>
      </c>
      <c r="AD4" s="63" t="s">
        <v>3</v>
      </c>
      <c r="AE4" s="63"/>
      <c r="AF4" s="62" t="s">
        <v>24</v>
      </c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 t="s">
        <v>60</v>
      </c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5" t="s">
        <v>50</v>
      </c>
      <c r="BU4" s="89"/>
      <c r="BV4" s="89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65" t="s">
        <v>88</v>
      </c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3" t="s">
        <v>45</v>
      </c>
      <c r="EX4" s="71" t="s">
        <v>21</v>
      </c>
      <c r="EY4" s="75" t="s">
        <v>71</v>
      </c>
      <c r="EZ4" s="76" t="s">
        <v>80</v>
      </c>
      <c r="FA4" s="76" t="s">
        <v>81</v>
      </c>
      <c r="FB4" s="77"/>
      <c r="FC4" s="78"/>
      <c r="FD4" s="78"/>
    </row>
    <row r="5" spans="1:168" ht="12" customHeight="1" x14ac:dyDescent="0.2">
      <c r="A5" s="4"/>
      <c r="B5" s="124"/>
      <c r="C5" s="98" t="str">
        <f>IF(B5="", "", "to")</f>
        <v/>
      </c>
      <c r="D5" s="127"/>
      <c r="E5" s="130" t="str">
        <f>IF(B5="","",IF(BT5&lt;0,BT5,""))</f>
        <v/>
      </c>
      <c r="F5" s="121"/>
      <c r="G5" s="133" t="str">
        <f>IF(B5="","",IF(OR(BT5&gt;0,AND(BT5&lt;0,F5="Y")),ABS(BT5),0))</f>
        <v/>
      </c>
      <c r="H5" s="115"/>
      <c r="I5" s="117" t="str">
        <f>IF(B5="","",ROUNDUP(G5*H5,0))</f>
        <v/>
      </c>
      <c r="J5" s="119" t="str" cm="1">
        <f t="array" ref="J5">IF(B5="", "", _xlfn.XLOOKUP(B5, Origins, _xlfn.XLOOKUP(D5, Destinations, Maneuver_Difficulties,"")))</f>
        <v/>
      </c>
      <c r="K5" s="119" t="str">
        <f>IF(AND(H5&lt;1, H5&gt;0), ROUNDUP(J5/H5, 0), J5)</f>
        <v/>
      </c>
      <c r="L5" s="121"/>
      <c r="M5" s="98" t="str">
        <f>IF(B5="","",IF(ISNA(FB5),"-",IF(AND(L5-FC5 &gt;= 0, MOD(L5-FC5,FD5)=0),"Y","N")))</f>
        <v/>
      </c>
      <c r="N5" s="98" t="str">
        <f>IF(L5="", "", L5+I5)</f>
        <v/>
      </c>
      <c r="O5" s="101"/>
      <c r="P5" s="13">
        <v>1</v>
      </c>
      <c r="Q5" s="14"/>
      <c r="R5" s="13" t="str">
        <f>_xlfn.XLOOKUP(Q5, $AB$5:$AB$10, $AC$5:$AC$10, "", 0)</f>
        <v/>
      </c>
      <c r="S5" s="13" t="str">
        <f>IF(Q5="Ion Thruster", 5 * I5, _xlfn.XLOOKUP(Q5, $AB$5:$AB$10, $AD$5:$AD$10, "", 0))</f>
        <v/>
      </c>
      <c r="T5" s="15"/>
      <c r="U5" s="13" t="str">
        <f>IF(R5="", "", R5*T5)</f>
        <v/>
      </c>
      <c r="V5" s="13" t="str">
        <f>IF(S5="", "", S5*T5)</f>
        <v/>
      </c>
      <c r="W5" s="103"/>
      <c r="X5" s="104"/>
      <c r="Y5" s="43"/>
      <c r="Z5" s="5"/>
      <c r="AA5" s="85" t="s">
        <v>85</v>
      </c>
      <c r="AB5" s="64" t="s">
        <v>2</v>
      </c>
      <c r="AC5" s="66">
        <v>1</v>
      </c>
      <c r="AD5" s="66">
        <v>4</v>
      </c>
      <c r="AE5" s="66"/>
      <c r="AF5" s="62"/>
      <c r="AG5" s="150" t="s">
        <v>11</v>
      </c>
      <c r="AH5" s="151"/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152"/>
      <c r="BQ5" s="152"/>
      <c r="BR5" s="152"/>
      <c r="BS5" s="153"/>
      <c r="BT5" s="94" t="e" cm="1">
        <f t="array" ref="BT5">_xlfn.XLOOKUP(B5,Origins,_xlfn.XLOOKUP(D5,Destinations,Maneuver_Years))</f>
        <v>#N/A</v>
      </c>
      <c r="BU5" s="71"/>
      <c r="BV5" s="154" t="s">
        <v>11</v>
      </c>
      <c r="BW5" s="155"/>
      <c r="BX5" s="155"/>
      <c r="BY5" s="155"/>
      <c r="BZ5" s="155"/>
      <c r="CA5" s="155"/>
      <c r="CB5" s="155"/>
      <c r="CC5" s="155"/>
      <c r="CD5" s="155"/>
      <c r="CE5" s="155"/>
      <c r="CF5" s="155"/>
      <c r="CG5" s="155"/>
      <c r="CH5" s="155"/>
      <c r="CI5" s="155"/>
      <c r="CJ5" s="155"/>
      <c r="CK5" s="155"/>
      <c r="CL5" s="155"/>
      <c r="CM5" s="155"/>
      <c r="CN5" s="155"/>
      <c r="CO5" s="155"/>
      <c r="CP5" s="155"/>
      <c r="CQ5" s="155"/>
      <c r="CR5" s="155"/>
      <c r="CS5" s="155"/>
      <c r="CT5" s="155"/>
      <c r="CU5" s="155"/>
      <c r="CV5" s="155"/>
      <c r="CW5" s="155"/>
      <c r="CX5" s="155"/>
      <c r="CY5" s="155"/>
      <c r="CZ5" s="155"/>
      <c r="DA5" s="155"/>
      <c r="DB5" s="155"/>
      <c r="DC5" s="155"/>
      <c r="DD5" s="155"/>
      <c r="DE5" s="155"/>
      <c r="DF5" s="155"/>
      <c r="DG5" s="155"/>
      <c r="DH5" s="156"/>
      <c r="DI5" s="88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  <c r="DV5" s="74"/>
      <c r="DW5" s="74"/>
      <c r="DX5" s="74"/>
      <c r="DY5" s="74"/>
      <c r="DZ5" s="74"/>
      <c r="EA5" s="74"/>
      <c r="EB5" s="74"/>
      <c r="EC5" s="74"/>
      <c r="ED5" s="74"/>
      <c r="EE5" s="74"/>
      <c r="EF5" s="74"/>
      <c r="EG5" s="74"/>
      <c r="EH5" s="74"/>
      <c r="EI5" s="74"/>
      <c r="EJ5" s="74"/>
      <c r="EK5" s="74"/>
      <c r="EL5" s="74"/>
      <c r="EM5" s="74"/>
      <c r="EN5" s="74"/>
      <c r="EO5" s="74"/>
      <c r="EP5" s="74"/>
      <c r="EQ5" s="74"/>
      <c r="ER5" s="74"/>
      <c r="ES5" s="74"/>
      <c r="ET5" s="74"/>
      <c r="EU5" s="74"/>
      <c r="EV5" s="74"/>
      <c r="EW5" s="66">
        <v>1</v>
      </c>
      <c r="EX5" s="72"/>
      <c r="EY5" s="79" t="s">
        <v>72</v>
      </c>
      <c r="EZ5" s="79">
        <v>1956</v>
      </c>
      <c r="FA5" s="79">
        <v>2</v>
      </c>
      <c r="FB5" s="80" t="e">
        <f>_xlfn.XLOOKUP(_xlfn.CONCAT($B5, ",", $D5), $EY$5:$EY$12, $EY$5:$EY$12)</f>
        <v>#N/A</v>
      </c>
      <c r="FC5" s="80" t="e">
        <f>_xlfn.XLOOKUP($FB5, $EY$5:$EY$12, $EZ$5:$EZ$12)</f>
        <v>#N/A</v>
      </c>
      <c r="FD5" s="80" t="e">
        <f>_xlfn.XLOOKUP($FB5, $EY$5:$EY$12, $FA$5:$FA$12)</f>
        <v>#N/A</v>
      </c>
      <c r="FH5" s="1"/>
      <c r="FI5" s="1"/>
      <c r="FJ5" s="1"/>
      <c r="FK5" s="1"/>
      <c r="FL5" s="1"/>
    </row>
    <row r="6" spans="1:168" ht="12" customHeight="1" x14ac:dyDescent="0.15">
      <c r="A6" s="4"/>
      <c r="B6" s="125"/>
      <c r="C6" s="119"/>
      <c r="D6" s="128"/>
      <c r="E6" s="131"/>
      <c r="F6" s="166"/>
      <c r="G6" s="134"/>
      <c r="H6" s="115"/>
      <c r="I6" s="117"/>
      <c r="J6" s="119"/>
      <c r="K6" s="119"/>
      <c r="L6" s="122"/>
      <c r="M6" s="99"/>
      <c r="N6" s="99"/>
      <c r="O6" s="101"/>
      <c r="P6" s="13">
        <v>2</v>
      </c>
      <c r="Q6" s="14"/>
      <c r="R6" s="13" t="str">
        <f>_xlfn.XLOOKUP(Q6, $AB$5:$AB$10, $AC$5:$AC$10, "", 0)</f>
        <v/>
      </c>
      <c r="S6" s="13" t="str">
        <f>IF(Q6="Ion Thruster", 5 * I6, _xlfn.XLOOKUP(Q6, $AB$5:$AB$10, $AD$5:$AD$10, "", 0))</f>
        <v/>
      </c>
      <c r="T6" s="15"/>
      <c r="U6" s="13" t="str">
        <f t="shared" ref="U6:U8" si="0">IF(R6="", "", R6*T6)</f>
        <v/>
      </c>
      <c r="V6" s="13" t="str">
        <f t="shared" ref="V6:V8" si="1">IF(S6="", "", S6*T6)</f>
        <v/>
      </c>
      <c r="W6" s="105"/>
      <c r="X6" s="106"/>
      <c r="Y6" s="44"/>
      <c r="Z6" s="5"/>
      <c r="AA6" s="85" t="s">
        <v>87</v>
      </c>
      <c r="AB6" s="64" t="s">
        <v>4</v>
      </c>
      <c r="AC6" s="66">
        <v>4</v>
      </c>
      <c r="AD6" s="66">
        <v>27</v>
      </c>
      <c r="AE6" s="66"/>
      <c r="AF6" s="62"/>
      <c r="AG6" s="63" t="str">
        <f>AF7</f>
        <v>Earth</v>
      </c>
      <c r="AH6" s="63" t="str">
        <f>AF8</f>
        <v>Suborbital</v>
      </c>
      <c r="AI6" s="63" t="str">
        <f>AF9</f>
        <v>Earth Orbit</v>
      </c>
      <c r="AJ6" s="63" t="str">
        <f>_xlfn.CONCAT(AI6, " (ab)")</f>
        <v>Earth Orbit (ab)</v>
      </c>
      <c r="AK6" s="63" t="str">
        <f>AF10</f>
        <v>Lunar Orbit</v>
      </c>
      <c r="AL6" s="63" t="str">
        <f>AF11</f>
        <v>Lunar Fly-by</v>
      </c>
      <c r="AM6" s="63" t="str">
        <f>AF12</f>
        <v>Moon</v>
      </c>
      <c r="AN6" s="63" t="str">
        <f>AF13</f>
        <v>Inner P. Transfer</v>
      </c>
      <c r="AO6" s="63" t="str">
        <f>AF14</f>
        <v>Outer P. Transfer</v>
      </c>
      <c r="AP6" s="63" t="str">
        <f>AF15</f>
        <v>Mars Orbit</v>
      </c>
      <c r="AQ6" s="63" t="str">
        <f>_xlfn.CONCAT(AP6, " (ab)")</f>
        <v>Mars Orbit (ab)</v>
      </c>
      <c r="AR6" s="63" t="str">
        <f>AF16</f>
        <v>Mars Fly-by</v>
      </c>
      <c r="AS6" s="63" t="str">
        <f>AF17</f>
        <v>Mars</v>
      </c>
      <c r="AT6" s="63" t="str">
        <f>AF18</f>
        <v>Phobos</v>
      </c>
      <c r="AU6" s="63" t="str">
        <f>AF19</f>
        <v>Mercury Fly-by</v>
      </c>
      <c r="AV6" s="63" t="str">
        <f>AF20</f>
        <v>Mercury Orbit</v>
      </c>
      <c r="AW6" s="63" t="str">
        <f>AF21</f>
        <v>Mercury</v>
      </c>
      <c r="AX6" s="63" t="str">
        <f>AF22</f>
        <v>Venus Orbit</v>
      </c>
      <c r="AY6" s="63" t="s">
        <v>68</v>
      </c>
      <c r="AZ6" s="63" t="str">
        <f>AF23</f>
        <v>Venus Fly-by</v>
      </c>
      <c r="BA6" s="63" t="str">
        <f>AF24</f>
        <v>Venus</v>
      </c>
      <c r="BB6" s="63" t="str">
        <f>AF25</f>
        <v>Ceres</v>
      </c>
      <c r="BC6" s="63" t="str">
        <f>AF26</f>
        <v>Jupiter Fly-by</v>
      </c>
      <c r="BD6" s="63" t="str">
        <f>AF27</f>
        <v>Jupiter Orbit</v>
      </c>
      <c r="BE6" s="63" t="str">
        <f>_xlfn.CONCAT(BD6, " (ab)")</f>
        <v>Jupiter Orbit (ab)</v>
      </c>
      <c r="BF6" s="63" t="str">
        <f>AF28</f>
        <v>Callisto</v>
      </c>
      <c r="BG6" s="63" t="str">
        <f>AF29</f>
        <v>Europa</v>
      </c>
      <c r="BH6" s="63" t="str">
        <f>AF30</f>
        <v>Ganymede Orbit</v>
      </c>
      <c r="BI6" s="63" t="str">
        <f>AF31</f>
        <v>Ganymede</v>
      </c>
      <c r="BJ6" s="63" t="str">
        <f>AF32</f>
        <v>Io</v>
      </c>
      <c r="BK6" s="63" t="str">
        <f>AF33</f>
        <v>Saturn Fly-by</v>
      </c>
      <c r="BL6" s="63" t="str">
        <f>AF34</f>
        <v>Saturn Orbit</v>
      </c>
      <c r="BM6" s="63" t="str">
        <f>_xlfn.CONCAT(BL6, " (ab)")</f>
        <v>Saturn Orbit (ab)</v>
      </c>
      <c r="BN6" s="63" t="str">
        <f>AF35</f>
        <v>Titan Orbit</v>
      </c>
      <c r="BO6" s="63" t="str">
        <f>_xlfn.CONCAT(BN6, " (ab)")</f>
        <v>Titan Orbit (ab)</v>
      </c>
      <c r="BP6" s="63" t="str">
        <f>AF36</f>
        <v>Titan</v>
      </c>
      <c r="BQ6" s="63" t="str">
        <f>AF37</f>
        <v>Enceladus</v>
      </c>
      <c r="BR6" s="63" t="str">
        <f>AF38</f>
        <v>Uranus Fly-by</v>
      </c>
      <c r="BS6" s="63" t="s">
        <v>65</v>
      </c>
      <c r="BT6" s="93"/>
      <c r="BU6" s="72"/>
      <c r="BV6" s="71" t="str">
        <f t="shared" ref="BV6:CM6" si="2">AG6</f>
        <v>Earth</v>
      </c>
      <c r="BW6" s="71" t="str">
        <f t="shared" si="2"/>
        <v>Suborbital</v>
      </c>
      <c r="BX6" s="71" t="str">
        <f t="shared" si="2"/>
        <v>Earth Orbit</v>
      </c>
      <c r="BY6" s="71" t="str">
        <f t="shared" si="2"/>
        <v>Earth Orbit (ab)</v>
      </c>
      <c r="BZ6" s="71" t="str">
        <f t="shared" si="2"/>
        <v>Lunar Orbit</v>
      </c>
      <c r="CA6" s="71" t="str">
        <f t="shared" si="2"/>
        <v>Lunar Fly-by</v>
      </c>
      <c r="CB6" s="71" t="str">
        <f t="shared" si="2"/>
        <v>Moon</v>
      </c>
      <c r="CC6" s="71" t="str">
        <f t="shared" si="2"/>
        <v>Inner P. Transfer</v>
      </c>
      <c r="CD6" s="71" t="str">
        <f t="shared" si="2"/>
        <v>Outer P. Transfer</v>
      </c>
      <c r="CE6" s="71" t="str">
        <f t="shared" si="2"/>
        <v>Mars Orbit</v>
      </c>
      <c r="CF6" s="71" t="str">
        <f t="shared" si="2"/>
        <v>Mars Orbit (ab)</v>
      </c>
      <c r="CG6" s="71" t="str">
        <f t="shared" si="2"/>
        <v>Mars Fly-by</v>
      </c>
      <c r="CH6" s="71" t="str">
        <f t="shared" si="2"/>
        <v>Mars</v>
      </c>
      <c r="CI6" s="71" t="str">
        <f t="shared" si="2"/>
        <v>Phobos</v>
      </c>
      <c r="CJ6" s="71" t="str">
        <f t="shared" si="2"/>
        <v>Mercury Fly-by</v>
      </c>
      <c r="CK6" s="71" t="str">
        <f t="shared" si="2"/>
        <v>Mercury Orbit</v>
      </c>
      <c r="CL6" s="71" t="str">
        <f t="shared" si="2"/>
        <v>Mercury</v>
      </c>
      <c r="CM6" s="71" t="str">
        <f t="shared" si="2"/>
        <v>Venus Orbit</v>
      </c>
      <c r="CN6" s="71" t="s">
        <v>68</v>
      </c>
      <c r="CO6" s="71" t="str">
        <f>AZ6</f>
        <v>Venus Fly-by</v>
      </c>
      <c r="CP6" s="71" t="str">
        <f>BA6</f>
        <v>Venus</v>
      </c>
      <c r="CQ6" s="71" t="str">
        <f>BB6</f>
        <v>Ceres</v>
      </c>
      <c r="CR6" s="71" t="str">
        <f t="shared" ref="CR6" si="3">BC6</f>
        <v>Jupiter Fly-by</v>
      </c>
      <c r="CS6" s="71" t="str">
        <f>BD6</f>
        <v>Jupiter Orbit</v>
      </c>
      <c r="CT6" s="71" t="str">
        <f>BE6</f>
        <v>Jupiter Orbit (ab)</v>
      </c>
      <c r="CU6" s="71" t="str">
        <f t="shared" ref="CU6" si="4">BF6</f>
        <v>Callisto</v>
      </c>
      <c r="CV6" s="71" t="str">
        <f t="shared" ref="CV6" si="5">BG6</f>
        <v>Europa</v>
      </c>
      <c r="CW6" s="71" t="str">
        <f t="shared" ref="CW6" si="6">BH6</f>
        <v>Ganymede Orbit</v>
      </c>
      <c r="CX6" s="71" t="str">
        <f t="shared" ref="CX6" si="7">BI6</f>
        <v>Ganymede</v>
      </c>
      <c r="CY6" s="71" t="str">
        <f t="shared" ref="CY6" si="8">BJ6</f>
        <v>Io</v>
      </c>
      <c r="CZ6" s="71" t="str">
        <f t="shared" ref="CZ6" si="9">BK6</f>
        <v>Saturn Fly-by</v>
      </c>
      <c r="DA6" s="71" t="str">
        <f t="shared" ref="DA6" si="10">BL6</f>
        <v>Saturn Orbit</v>
      </c>
      <c r="DB6" s="71" t="str">
        <f t="shared" ref="DB6" si="11">BM6</f>
        <v>Saturn Orbit (ab)</v>
      </c>
      <c r="DC6" s="71" t="str">
        <f>BN6</f>
        <v>Titan Orbit</v>
      </c>
      <c r="DD6" s="71" t="str">
        <f>BO6</f>
        <v>Titan Orbit (ab)</v>
      </c>
      <c r="DE6" s="71" t="str">
        <f t="shared" ref="DE6" si="12">BP6</f>
        <v>Titan</v>
      </c>
      <c r="DF6" s="71" t="str">
        <f t="shared" ref="DF6" si="13">BQ6</f>
        <v>Enceladus</v>
      </c>
      <c r="DG6" s="71" t="str">
        <f t="shared" ref="DG6" si="14">BR6</f>
        <v>Uranus Fly-by</v>
      </c>
      <c r="DH6" s="71" t="str">
        <f t="shared" ref="DH6" si="15">BS6</f>
        <v>Neptune Fly-by</v>
      </c>
      <c r="DI6" s="63"/>
      <c r="DJ6" s="63" t="str">
        <f t="shared" ref="DJ6" si="16">BV6</f>
        <v>Earth</v>
      </c>
      <c r="DK6" s="63" t="str">
        <f t="shared" ref="DK6" si="17">BW6</f>
        <v>Suborbital</v>
      </c>
      <c r="DL6" s="63" t="str">
        <f t="shared" ref="DL6" si="18">BX6</f>
        <v>Earth Orbit</v>
      </c>
      <c r="DM6" s="63" t="str">
        <f t="shared" ref="DM6" si="19">BY6</f>
        <v>Earth Orbit (ab)</v>
      </c>
      <c r="DN6" s="63" t="str">
        <f t="shared" ref="DN6" si="20">BZ6</f>
        <v>Lunar Orbit</v>
      </c>
      <c r="DO6" s="63" t="str">
        <f t="shared" ref="DO6" si="21">CA6</f>
        <v>Lunar Fly-by</v>
      </c>
      <c r="DP6" s="63" t="str">
        <f t="shared" ref="DP6" si="22">CB6</f>
        <v>Moon</v>
      </c>
      <c r="DQ6" s="63" t="str">
        <f t="shared" ref="DQ6" si="23">CC6</f>
        <v>Inner P. Transfer</v>
      </c>
      <c r="DR6" s="63" t="str">
        <f t="shared" ref="DR6" si="24">CD6</f>
        <v>Outer P. Transfer</v>
      </c>
      <c r="DS6" s="63" t="str">
        <f t="shared" ref="DS6" si="25">CE6</f>
        <v>Mars Orbit</v>
      </c>
      <c r="DT6" s="63" t="str">
        <f t="shared" ref="DT6" si="26">CF6</f>
        <v>Mars Orbit (ab)</v>
      </c>
      <c r="DU6" s="63" t="str">
        <f t="shared" ref="DU6" si="27">CG6</f>
        <v>Mars Fly-by</v>
      </c>
      <c r="DV6" s="63" t="str">
        <f t="shared" ref="DV6" si="28">CH6</f>
        <v>Mars</v>
      </c>
      <c r="DW6" s="63" t="str">
        <f t="shared" ref="DW6" si="29">CI6</f>
        <v>Phobos</v>
      </c>
      <c r="DX6" s="63" t="str">
        <f t="shared" ref="DX6" si="30">CJ6</f>
        <v>Mercury Fly-by</v>
      </c>
      <c r="DY6" s="63" t="str">
        <f t="shared" ref="DY6" si="31">CK6</f>
        <v>Mercury Orbit</v>
      </c>
      <c r="DZ6" s="63" t="str">
        <f t="shared" ref="DZ6" si="32">CL6</f>
        <v>Mercury</v>
      </c>
      <c r="EA6" s="63" t="str">
        <f t="shared" ref="EA6" si="33">CM6</f>
        <v>Venus Orbit</v>
      </c>
      <c r="EB6" s="63" t="s">
        <v>68</v>
      </c>
      <c r="EC6" s="63" t="str">
        <f t="shared" ref="EC6" si="34">CO6</f>
        <v>Venus Fly-by</v>
      </c>
      <c r="ED6" s="63" t="str">
        <f t="shared" ref="ED6" si="35">CP6</f>
        <v>Venus</v>
      </c>
      <c r="EE6" s="63" t="str">
        <f t="shared" ref="EE6" si="36">CQ6</f>
        <v>Ceres</v>
      </c>
      <c r="EF6" s="63" t="str">
        <f t="shared" ref="EF6" si="37">CR6</f>
        <v>Jupiter Fly-by</v>
      </c>
      <c r="EG6" s="63" t="str">
        <f>CS6</f>
        <v>Jupiter Orbit</v>
      </c>
      <c r="EH6" s="63" t="str">
        <f>CT6</f>
        <v>Jupiter Orbit (ab)</v>
      </c>
      <c r="EI6" s="63" t="str">
        <f t="shared" ref="EI6" si="38">CU6</f>
        <v>Callisto</v>
      </c>
      <c r="EJ6" s="63" t="str">
        <f t="shared" ref="EJ6" si="39">CV6</f>
        <v>Europa</v>
      </c>
      <c r="EK6" s="63" t="str">
        <f t="shared" ref="EK6" si="40">CW6</f>
        <v>Ganymede Orbit</v>
      </c>
      <c r="EL6" s="63" t="str">
        <f t="shared" ref="EL6" si="41">CX6</f>
        <v>Ganymede</v>
      </c>
      <c r="EM6" s="63" t="str">
        <f t="shared" ref="EM6" si="42">CY6</f>
        <v>Io</v>
      </c>
      <c r="EN6" s="63" t="str">
        <f t="shared" ref="EN6" si="43">CZ6</f>
        <v>Saturn Fly-by</v>
      </c>
      <c r="EO6" s="63" t="str">
        <f t="shared" ref="EO6" si="44">DA6</f>
        <v>Saturn Orbit</v>
      </c>
      <c r="EP6" s="63" t="str">
        <f t="shared" ref="EP6" si="45">DB6</f>
        <v>Saturn Orbit (ab)</v>
      </c>
      <c r="EQ6" s="63" t="str">
        <f>DC6</f>
        <v>Titan Orbit</v>
      </c>
      <c r="ER6" s="63" t="str">
        <f>DD6</f>
        <v>Titan Orbit (ab)</v>
      </c>
      <c r="ES6" s="63" t="str">
        <f t="shared" ref="ES6" si="46">DE6</f>
        <v>Titan</v>
      </c>
      <c r="ET6" s="63" t="str">
        <f t="shared" ref="ET6" si="47">DF6</f>
        <v>Enceladus</v>
      </c>
      <c r="EU6" s="63" t="str">
        <f t="shared" ref="EU6" si="48">DG6</f>
        <v>Uranus Fly-by</v>
      </c>
      <c r="EV6" s="63" t="str">
        <f t="shared" ref="EV6" si="49">DH6</f>
        <v>Neptune Fly-by</v>
      </c>
      <c r="EW6" s="66">
        <v>0.5</v>
      </c>
      <c r="EX6" s="72">
        <v>1956</v>
      </c>
      <c r="EY6" s="79" t="s">
        <v>73</v>
      </c>
      <c r="EZ6" s="79">
        <v>1956</v>
      </c>
      <c r="FA6" s="79">
        <v>2</v>
      </c>
      <c r="FB6" s="80"/>
      <c r="FC6" s="81"/>
      <c r="FD6" s="81"/>
    </row>
    <row r="7" spans="1:168" ht="12" customHeight="1" x14ac:dyDescent="0.15">
      <c r="A7" s="4"/>
      <c r="B7" s="125"/>
      <c r="C7" s="119"/>
      <c r="D7" s="128"/>
      <c r="E7" s="131"/>
      <c r="F7" s="166"/>
      <c r="G7" s="134"/>
      <c r="H7" s="115"/>
      <c r="I7" s="117"/>
      <c r="J7" s="119"/>
      <c r="K7" s="119"/>
      <c r="L7" s="122"/>
      <c r="M7" s="99"/>
      <c r="N7" s="99"/>
      <c r="O7" s="101"/>
      <c r="P7" s="13">
        <v>3</v>
      </c>
      <c r="Q7" s="14"/>
      <c r="R7" s="13" t="str">
        <f>_xlfn.XLOOKUP(Q7, $AB$5:$AB$10, $AC$5:$AC$10, "", 0)</f>
        <v/>
      </c>
      <c r="S7" s="13" t="str">
        <f>IF(Q7="Ion Thruster", 5 * I7, _xlfn.XLOOKUP(Q7, $AB$5:$AB$10, $AD$5:$AD$10, "", 0))</f>
        <v/>
      </c>
      <c r="T7" s="15"/>
      <c r="U7" s="13" t="str">
        <f t="shared" si="0"/>
        <v/>
      </c>
      <c r="V7" s="13" t="str">
        <f t="shared" si="1"/>
        <v/>
      </c>
      <c r="W7" s="107" t="s">
        <v>48</v>
      </c>
      <c r="X7" s="109" t="str">
        <f>IF(B5="", "", K5*U9)</f>
        <v/>
      </c>
      <c r="Y7" s="45"/>
      <c r="Z7" s="5"/>
      <c r="AA7" s="85" t="s">
        <v>86</v>
      </c>
      <c r="AB7" s="64" t="s">
        <v>67</v>
      </c>
      <c r="AC7" s="66">
        <v>6</v>
      </c>
      <c r="AD7" s="66">
        <v>70</v>
      </c>
      <c r="AE7" s="157" t="s">
        <v>16</v>
      </c>
      <c r="AF7" s="62" t="s">
        <v>10</v>
      </c>
      <c r="AG7" s="66" t="e">
        <f>NA()</f>
        <v>#N/A</v>
      </c>
      <c r="AH7" s="66">
        <v>3</v>
      </c>
      <c r="AI7" s="66">
        <v>8</v>
      </c>
      <c r="AJ7" s="66" t="e">
        <f>NA()</f>
        <v>#N/A</v>
      </c>
      <c r="AK7" s="66" t="e">
        <f>NA()</f>
        <v>#N/A</v>
      </c>
      <c r="AL7" s="66" t="e">
        <f>NA()</f>
        <v>#N/A</v>
      </c>
      <c r="AM7" s="66" t="e">
        <f>NA()</f>
        <v>#N/A</v>
      </c>
      <c r="AN7" s="66" t="e">
        <f>NA()</f>
        <v>#N/A</v>
      </c>
      <c r="AO7" s="66" t="e">
        <f>NA()</f>
        <v>#N/A</v>
      </c>
      <c r="AP7" s="66" t="e">
        <f>NA()</f>
        <v>#N/A</v>
      </c>
      <c r="AQ7" s="66" t="e">
        <f>NA()</f>
        <v>#N/A</v>
      </c>
      <c r="AR7" s="66" t="e">
        <f>NA()</f>
        <v>#N/A</v>
      </c>
      <c r="AS7" s="66" t="e">
        <f>NA()</f>
        <v>#N/A</v>
      </c>
      <c r="AT7" s="66" t="e">
        <f>NA()</f>
        <v>#N/A</v>
      </c>
      <c r="AU7" s="66" t="e">
        <f>NA()</f>
        <v>#N/A</v>
      </c>
      <c r="AV7" s="66" t="e">
        <f>NA()</f>
        <v>#N/A</v>
      </c>
      <c r="AW7" s="66" t="e">
        <f>NA()</f>
        <v>#N/A</v>
      </c>
      <c r="AX7" s="66" t="e">
        <f>NA()</f>
        <v>#N/A</v>
      </c>
      <c r="AY7" s="66" t="e">
        <f>NA()</f>
        <v>#N/A</v>
      </c>
      <c r="AZ7" s="66" t="e">
        <f>NA()</f>
        <v>#N/A</v>
      </c>
      <c r="BA7" s="66" t="e">
        <f>NA()</f>
        <v>#N/A</v>
      </c>
      <c r="BB7" s="66" t="e">
        <f>NA()</f>
        <v>#N/A</v>
      </c>
      <c r="BC7" s="66" t="e">
        <f>NA()</f>
        <v>#N/A</v>
      </c>
      <c r="BD7" s="66" t="e">
        <f>NA()</f>
        <v>#N/A</v>
      </c>
      <c r="BE7" s="66" t="e">
        <f>NA()</f>
        <v>#N/A</v>
      </c>
      <c r="BF7" s="66" t="e">
        <f>NA()</f>
        <v>#N/A</v>
      </c>
      <c r="BG7" s="66" t="e">
        <f>NA()</f>
        <v>#N/A</v>
      </c>
      <c r="BH7" s="66" t="e">
        <f>NA()</f>
        <v>#N/A</v>
      </c>
      <c r="BI7" s="66" t="e">
        <f>NA()</f>
        <v>#N/A</v>
      </c>
      <c r="BJ7" s="66" t="e">
        <f>NA()</f>
        <v>#N/A</v>
      </c>
      <c r="BK7" s="66" t="e">
        <f>NA()</f>
        <v>#N/A</v>
      </c>
      <c r="BL7" s="66" t="e">
        <f>NA()</f>
        <v>#N/A</v>
      </c>
      <c r="BM7" s="66" t="e">
        <f>NA()</f>
        <v>#N/A</v>
      </c>
      <c r="BN7" s="66" t="e">
        <f>NA()</f>
        <v>#N/A</v>
      </c>
      <c r="BO7" s="66" t="e">
        <f>NA()</f>
        <v>#N/A</v>
      </c>
      <c r="BP7" s="66" t="e">
        <f>NA()</f>
        <v>#N/A</v>
      </c>
      <c r="BQ7" s="66" t="e">
        <f>NA()</f>
        <v>#N/A</v>
      </c>
      <c r="BR7" s="66" t="e">
        <f>NA()</f>
        <v>#N/A</v>
      </c>
      <c r="BS7" s="66" t="e">
        <f>NA()</f>
        <v>#N/A</v>
      </c>
      <c r="BT7" s="90"/>
      <c r="BU7" s="95" t="str">
        <f>AF7</f>
        <v>Earth</v>
      </c>
      <c r="BV7" s="72"/>
      <c r="BW7" s="72"/>
      <c r="BX7" s="72"/>
      <c r="BY7" s="72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65" t="str">
        <f>BU7</f>
        <v>Earth</v>
      </c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66">
        <v>0.25</v>
      </c>
      <c r="EX7" s="72">
        <v>1957</v>
      </c>
      <c r="EY7" s="79" t="s">
        <v>74</v>
      </c>
      <c r="EZ7" s="79">
        <v>1956</v>
      </c>
      <c r="FA7" s="79">
        <v>2</v>
      </c>
      <c r="FB7" s="80"/>
      <c r="FC7" s="81"/>
      <c r="FD7" s="81"/>
    </row>
    <row r="8" spans="1:168" ht="12" customHeight="1" x14ac:dyDescent="0.15">
      <c r="A8" s="4"/>
      <c r="B8" s="125"/>
      <c r="C8" s="119"/>
      <c r="D8" s="128"/>
      <c r="E8" s="131"/>
      <c r="F8" s="166"/>
      <c r="G8" s="134"/>
      <c r="H8" s="115"/>
      <c r="I8" s="117"/>
      <c r="J8" s="119"/>
      <c r="K8" s="119"/>
      <c r="L8" s="122"/>
      <c r="M8" s="99"/>
      <c r="N8" s="99"/>
      <c r="O8" s="101"/>
      <c r="P8" s="13">
        <v>4</v>
      </c>
      <c r="Q8" s="14"/>
      <c r="R8" s="13" t="str">
        <f>_xlfn.XLOOKUP(Q8, $AB$5:$AB$10, $AC$5:$AC$10, "", 0)</f>
        <v/>
      </c>
      <c r="S8" s="13" t="str">
        <f>IF(Q8="Ion Thruster", 5 * I8, _xlfn.XLOOKUP(Q8, $AB$5:$AB$10, $AD$5:$AD$10, "", 0))</f>
        <v/>
      </c>
      <c r="T8" s="15"/>
      <c r="U8" s="13" t="str">
        <f t="shared" si="0"/>
        <v/>
      </c>
      <c r="V8" s="13" t="str">
        <f t="shared" si="1"/>
        <v/>
      </c>
      <c r="W8" s="108"/>
      <c r="X8" s="110"/>
      <c r="Y8" s="44"/>
      <c r="Z8" s="5"/>
      <c r="AA8" s="82"/>
      <c r="AB8" s="64" t="s">
        <v>6</v>
      </c>
      <c r="AC8" s="66">
        <v>9</v>
      </c>
      <c r="AD8" s="66">
        <v>80</v>
      </c>
      <c r="AE8" s="158"/>
      <c r="AF8" s="62" t="s">
        <v>12</v>
      </c>
      <c r="AG8" s="66" t="s">
        <v>14</v>
      </c>
      <c r="AH8" s="66" t="e">
        <f>NA()</f>
        <v>#N/A</v>
      </c>
      <c r="AI8" s="66">
        <v>5</v>
      </c>
      <c r="AJ8" s="66" t="e">
        <f>NA()</f>
        <v>#N/A</v>
      </c>
      <c r="AK8" s="66" t="e">
        <f>NA()</f>
        <v>#N/A</v>
      </c>
      <c r="AL8" s="66" t="e">
        <f>NA()</f>
        <v>#N/A</v>
      </c>
      <c r="AM8" s="66" t="e">
        <f>NA()</f>
        <v>#N/A</v>
      </c>
      <c r="AN8" s="66" t="e">
        <f>NA()</f>
        <v>#N/A</v>
      </c>
      <c r="AO8" s="66" t="e">
        <f>NA()</f>
        <v>#N/A</v>
      </c>
      <c r="AP8" s="66" t="e">
        <f>NA()</f>
        <v>#N/A</v>
      </c>
      <c r="AQ8" s="66" t="e">
        <f>NA()</f>
        <v>#N/A</v>
      </c>
      <c r="AR8" s="66" t="e">
        <f>NA()</f>
        <v>#N/A</v>
      </c>
      <c r="AS8" s="66" t="e">
        <f>NA()</f>
        <v>#N/A</v>
      </c>
      <c r="AT8" s="66" t="e">
        <f>NA()</f>
        <v>#N/A</v>
      </c>
      <c r="AU8" s="66" t="e">
        <f>NA()</f>
        <v>#N/A</v>
      </c>
      <c r="AV8" s="66" t="e">
        <f>NA()</f>
        <v>#N/A</v>
      </c>
      <c r="AW8" s="66" t="e">
        <f>NA()</f>
        <v>#N/A</v>
      </c>
      <c r="AX8" s="66" t="e">
        <f>NA()</f>
        <v>#N/A</v>
      </c>
      <c r="AY8" s="66" t="e">
        <f>NA()</f>
        <v>#N/A</v>
      </c>
      <c r="AZ8" s="66" t="e">
        <f>NA()</f>
        <v>#N/A</v>
      </c>
      <c r="BA8" s="66" t="e">
        <f>NA()</f>
        <v>#N/A</v>
      </c>
      <c r="BB8" s="66" t="e">
        <f>NA()</f>
        <v>#N/A</v>
      </c>
      <c r="BC8" s="66" t="e">
        <f>NA()</f>
        <v>#N/A</v>
      </c>
      <c r="BD8" s="66" t="e">
        <f>NA()</f>
        <v>#N/A</v>
      </c>
      <c r="BE8" s="66" t="e">
        <f>NA()</f>
        <v>#N/A</v>
      </c>
      <c r="BF8" s="66" t="e">
        <f>NA()</f>
        <v>#N/A</v>
      </c>
      <c r="BG8" s="66" t="e">
        <f>NA()</f>
        <v>#N/A</v>
      </c>
      <c r="BH8" s="66" t="e">
        <f>NA()</f>
        <v>#N/A</v>
      </c>
      <c r="BI8" s="66" t="e">
        <f>NA()</f>
        <v>#N/A</v>
      </c>
      <c r="BJ8" s="66" t="e">
        <f>NA()</f>
        <v>#N/A</v>
      </c>
      <c r="BK8" s="66" t="e">
        <f>NA()</f>
        <v>#N/A</v>
      </c>
      <c r="BL8" s="66" t="e">
        <f>NA()</f>
        <v>#N/A</v>
      </c>
      <c r="BM8" s="66" t="e">
        <f>NA()</f>
        <v>#N/A</v>
      </c>
      <c r="BN8" s="66" t="e">
        <f>NA()</f>
        <v>#N/A</v>
      </c>
      <c r="BO8" s="66" t="e">
        <f>NA()</f>
        <v>#N/A</v>
      </c>
      <c r="BP8" s="66" t="e">
        <f>NA()</f>
        <v>#N/A</v>
      </c>
      <c r="BQ8" s="66" t="e">
        <f>NA()</f>
        <v>#N/A</v>
      </c>
      <c r="BR8" s="66" t="e">
        <f>NA()</f>
        <v>#N/A</v>
      </c>
      <c r="BS8" s="66" t="e">
        <f>NA()</f>
        <v>#N/A</v>
      </c>
      <c r="BT8" s="90"/>
      <c r="BU8" s="95" t="str">
        <f t="shared" ref="BU8:BU38" si="50">AF8</f>
        <v>Suborbital</v>
      </c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65" t="str">
        <f t="shared" ref="DI8:DI38" si="51">BU8</f>
        <v>Suborbital</v>
      </c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66">
        <v>2</v>
      </c>
      <c r="EX8" s="72">
        <v>1958</v>
      </c>
      <c r="EY8" s="79" t="s">
        <v>76</v>
      </c>
      <c r="EZ8" s="79">
        <v>1957</v>
      </c>
      <c r="FA8" s="79">
        <v>3</v>
      </c>
      <c r="FB8" s="80"/>
      <c r="FC8" s="81"/>
      <c r="FD8" s="81"/>
    </row>
    <row r="9" spans="1:168" ht="12" customHeight="1" x14ac:dyDescent="0.15">
      <c r="A9" s="4"/>
      <c r="B9" s="143"/>
      <c r="C9" s="141"/>
      <c r="D9" s="144"/>
      <c r="E9" s="145"/>
      <c r="F9" s="167"/>
      <c r="G9" s="146"/>
      <c r="H9" s="115"/>
      <c r="I9" s="140"/>
      <c r="J9" s="141"/>
      <c r="K9" s="141"/>
      <c r="L9" s="142"/>
      <c r="M9" s="136"/>
      <c r="N9" s="136"/>
      <c r="O9" s="114"/>
      <c r="P9" s="137"/>
      <c r="Q9" s="138"/>
      <c r="R9" s="138"/>
      <c r="S9" s="139"/>
      <c r="T9" s="16" t="s">
        <v>47</v>
      </c>
      <c r="U9" s="17" t="str">
        <f>IF(O5="","",O5+SUM(U5:U8))</f>
        <v/>
      </c>
      <c r="V9" s="17" t="str">
        <f>IF(B5="", "", SUM(V5:V8))</f>
        <v/>
      </c>
      <c r="W9" s="18" t="s">
        <v>41</v>
      </c>
      <c r="X9" s="19" t="str">
        <f>IF($B5="","",IF(V9 &gt;= X7, "Y", "N"))</f>
        <v/>
      </c>
      <c r="Y9" s="46"/>
      <c r="Z9" s="5"/>
      <c r="AA9" s="82"/>
      <c r="AB9" s="64" t="s">
        <v>7</v>
      </c>
      <c r="AC9" s="66">
        <v>20</v>
      </c>
      <c r="AD9" s="66">
        <v>200</v>
      </c>
      <c r="AE9" s="158"/>
      <c r="AF9" s="62" t="s">
        <v>13</v>
      </c>
      <c r="AG9" s="66">
        <v>0</v>
      </c>
      <c r="AH9" s="66" t="e">
        <f>NA()</f>
        <v>#N/A</v>
      </c>
      <c r="AI9" s="66" t="e">
        <f>NA()</f>
        <v>#N/A</v>
      </c>
      <c r="AJ9" s="66" t="e">
        <f>NA()</f>
        <v>#N/A</v>
      </c>
      <c r="AK9" s="66">
        <v>3</v>
      </c>
      <c r="AL9" s="66">
        <v>1</v>
      </c>
      <c r="AM9" s="66" t="e">
        <f>NA()</f>
        <v>#N/A</v>
      </c>
      <c r="AN9" s="66">
        <v>3</v>
      </c>
      <c r="AO9" s="66">
        <v>6</v>
      </c>
      <c r="AP9" s="66">
        <v>5</v>
      </c>
      <c r="AQ9" s="66" t="e">
        <f>NA()</f>
        <v>#N/A</v>
      </c>
      <c r="AR9" s="66">
        <v>3</v>
      </c>
      <c r="AS9" s="66" t="e">
        <f>NA()</f>
        <v>#N/A</v>
      </c>
      <c r="AT9" s="66" t="e">
        <f>NA()</f>
        <v>#N/A</v>
      </c>
      <c r="AU9" s="66" t="e">
        <f>NA()</f>
        <v>#N/A</v>
      </c>
      <c r="AV9" s="66" t="e">
        <f>NA()</f>
        <v>#N/A</v>
      </c>
      <c r="AW9" s="66" t="e">
        <f>NA()</f>
        <v>#N/A</v>
      </c>
      <c r="AX9" s="66" t="e">
        <f>NA()</f>
        <v>#N/A</v>
      </c>
      <c r="AY9" s="66" t="e">
        <f>NA()</f>
        <v>#N/A</v>
      </c>
      <c r="AZ9" s="66" t="e">
        <f>NA()</f>
        <v>#N/A</v>
      </c>
      <c r="BA9" s="66" t="e">
        <f>NA()</f>
        <v>#N/A</v>
      </c>
      <c r="BB9" s="66" t="e">
        <f>NA()</f>
        <v>#N/A</v>
      </c>
      <c r="BC9" s="66" t="e">
        <f>NA()</f>
        <v>#N/A</v>
      </c>
      <c r="BD9" s="66" t="e">
        <f>NA()</f>
        <v>#N/A</v>
      </c>
      <c r="BE9" s="66" t="e">
        <f>NA()</f>
        <v>#N/A</v>
      </c>
      <c r="BF9" s="66" t="e">
        <f>NA()</f>
        <v>#N/A</v>
      </c>
      <c r="BG9" s="66" t="e">
        <f>NA()</f>
        <v>#N/A</v>
      </c>
      <c r="BH9" s="66" t="e">
        <f>NA()</f>
        <v>#N/A</v>
      </c>
      <c r="BI9" s="66" t="e">
        <f>NA()</f>
        <v>#N/A</v>
      </c>
      <c r="BJ9" s="66" t="e">
        <f>NA()</f>
        <v>#N/A</v>
      </c>
      <c r="BK9" s="66" t="e">
        <f>NA()</f>
        <v>#N/A</v>
      </c>
      <c r="BL9" s="66" t="e">
        <f>NA()</f>
        <v>#N/A</v>
      </c>
      <c r="BM9" s="66" t="e">
        <f>NA()</f>
        <v>#N/A</v>
      </c>
      <c r="BN9" s="66" t="e">
        <f>NA()</f>
        <v>#N/A</v>
      </c>
      <c r="BO9" s="66" t="e">
        <f>NA()</f>
        <v>#N/A</v>
      </c>
      <c r="BP9" s="66" t="e">
        <f>NA()</f>
        <v>#N/A</v>
      </c>
      <c r="BQ9" s="66" t="e">
        <f>NA()</f>
        <v>#N/A</v>
      </c>
      <c r="BR9" s="66" t="e">
        <f>NA()</f>
        <v>#N/A</v>
      </c>
      <c r="BS9" s="66" t="e">
        <f>NA()</f>
        <v>#N/A</v>
      </c>
      <c r="BT9" s="90"/>
      <c r="BU9" s="95" t="str">
        <f t="shared" si="50"/>
        <v>Earth Orbit</v>
      </c>
      <c r="BV9" s="96"/>
      <c r="BW9" s="96"/>
      <c r="BX9" s="96"/>
      <c r="BY9" s="96"/>
      <c r="BZ9" s="96">
        <v>-1</v>
      </c>
      <c r="CA9" s="96">
        <v>-1</v>
      </c>
      <c r="CB9" s="96"/>
      <c r="CC9" s="96">
        <v>1</v>
      </c>
      <c r="CD9" s="96">
        <v>1</v>
      </c>
      <c r="CE9" s="96">
        <v>3</v>
      </c>
      <c r="CF9" s="96"/>
      <c r="CG9" s="96">
        <v>3</v>
      </c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65" t="str">
        <f t="shared" si="51"/>
        <v>Earth Orbit</v>
      </c>
      <c r="DJ9" s="90"/>
      <c r="DK9" s="90"/>
      <c r="DL9" s="90"/>
      <c r="DM9" s="90"/>
      <c r="DN9" s="90">
        <v>1</v>
      </c>
      <c r="DO9" s="90">
        <v>1</v>
      </c>
      <c r="DP9" s="90"/>
      <c r="DQ9" s="90"/>
      <c r="DR9" s="90"/>
      <c r="DS9" s="90"/>
      <c r="DT9" s="90"/>
      <c r="DU9" s="90"/>
      <c r="DV9" s="90"/>
      <c r="DW9" s="90"/>
      <c r="DX9" s="90"/>
      <c r="DY9" s="90"/>
      <c r="DZ9" s="90"/>
      <c r="EA9" s="90"/>
      <c r="EB9" s="90"/>
      <c r="EC9" s="90"/>
      <c r="ED9" s="90"/>
      <c r="EE9" s="90"/>
      <c r="EF9" s="90"/>
      <c r="EG9" s="90"/>
      <c r="EH9" s="90"/>
      <c r="EI9" s="90"/>
      <c r="EJ9" s="90"/>
      <c r="EK9" s="90"/>
      <c r="EL9" s="90"/>
      <c r="EM9" s="90"/>
      <c r="EN9" s="90"/>
      <c r="EO9" s="90"/>
      <c r="EP9" s="90"/>
      <c r="EQ9" s="90"/>
      <c r="ER9" s="90"/>
      <c r="ES9" s="90"/>
      <c r="ET9" s="90"/>
      <c r="EU9" s="90"/>
      <c r="EV9" s="90"/>
      <c r="EW9" s="66">
        <v>4</v>
      </c>
      <c r="EX9" s="72">
        <v>1959</v>
      </c>
      <c r="EY9" s="79" t="s">
        <v>75</v>
      </c>
      <c r="EZ9" s="79">
        <v>1957</v>
      </c>
      <c r="FA9" s="79">
        <v>3</v>
      </c>
      <c r="FB9" s="80"/>
      <c r="FC9" s="81"/>
      <c r="FD9" s="81"/>
    </row>
    <row r="10" spans="1:168" ht="12" customHeight="1" x14ac:dyDescent="0.15">
      <c r="A10" s="4"/>
      <c r="B10" s="124"/>
      <c r="C10" s="98" t="str">
        <f>IF(B10="", "", "to")</f>
        <v/>
      </c>
      <c r="D10" s="127"/>
      <c r="E10" s="130" t="str">
        <f t="shared" ref="E10" si="52">IF(B10="","",IF(BT10&lt;0,BT10,""))</f>
        <v/>
      </c>
      <c r="F10" s="121" t="s">
        <v>85</v>
      </c>
      <c r="G10" s="133" t="str">
        <f t="shared" ref="G10" si="53">IF(B10="","",IF(OR(BT10&gt;0,AND(BT10&lt;0,F10="Y")),ABS(BT10),0))</f>
        <v/>
      </c>
      <c r="H10" s="115"/>
      <c r="I10" s="117" t="str">
        <f t="shared" ref="I10" si="54">IF(B10="","",ROUNDUP(G10*H10,0))</f>
        <v/>
      </c>
      <c r="J10" s="119" t="str" cm="1">
        <f t="array" ref="J10">IF(B10="", "", _xlfn.XLOOKUP(B10, Origins, _xlfn.XLOOKUP(D10, Destinations, Maneuver_Difficulties,"")))</f>
        <v/>
      </c>
      <c r="K10" s="119" t="str">
        <f t="shared" ref="K10" si="55">IF(AND(H10&lt;1, H10&gt;0), ROUNDUP(J10/H10, 0), J10)</f>
        <v/>
      </c>
      <c r="L10" s="121"/>
      <c r="M10" s="98" t="str">
        <f>IF(B10="","",IF(ISNA(FB10),"-",IF(AND(L10-FC10 &gt;= 0, MOD(L10-FC10,FD10)=0),"Y","N")))</f>
        <v/>
      </c>
      <c r="N10" s="98" t="str">
        <f t="shared" ref="N10" si="56">IF(L10="", "", L10+I10)</f>
        <v/>
      </c>
      <c r="O10" s="101"/>
      <c r="P10" s="13">
        <v>1</v>
      </c>
      <c r="Q10" s="14"/>
      <c r="R10" s="13" t="str">
        <f>_xlfn.XLOOKUP(Q10, $AB$5:$AB$10, $AC$5:$AC$10, "", 0)</f>
        <v/>
      </c>
      <c r="S10" s="13" t="str">
        <f>IF(Q10="Ion Thruster", 5 * I10, _xlfn.XLOOKUP(Q10, $AB$5:$AB$10, $AD$5:$AD$10, "", 0))</f>
        <v/>
      </c>
      <c r="T10" s="15"/>
      <c r="U10" s="13" t="str">
        <f>IF(R10="", "", R10*T10)</f>
        <v/>
      </c>
      <c r="V10" s="13" t="str">
        <f>IF(S10="", "", S10*T10)</f>
        <v/>
      </c>
      <c r="W10" s="103"/>
      <c r="X10" s="104"/>
      <c r="Y10" s="43"/>
      <c r="Z10" s="5"/>
      <c r="AA10" s="82"/>
      <c r="AB10" s="64" t="s">
        <v>8</v>
      </c>
      <c r="AC10" s="66">
        <v>1</v>
      </c>
      <c r="AD10" s="66">
        <v>5</v>
      </c>
      <c r="AE10" s="158"/>
      <c r="AF10" s="62" t="s">
        <v>23</v>
      </c>
      <c r="AG10" s="66" t="e">
        <f>NA()</f>
        <v>#N/A</v>
      </c>
      <c r="AH10" s="66" t="e">
        <f>NA()</f>
        <v>#N/A</v>
      </c>
      <c r="AI10" s="66">
        <v>3</v>
      </c>
      <c r="AJ10" s="66" t="e">
        <f>NA()</f>
        <v>#N/A</v>
      </c>
      <c r="AK10" s="66" t="e">
        <f>NA()</f>
        <v>#N/A</v>
      </c>
      <c r="AL10" s="66" t="e">
        <f>NA()</f>
        <v>#N/A</v>
      </c>
      <c r="AM10" s="66">
        <v>2</v>
      </c>
      <c r="AN10" s="66" t="e">
        <f>NA()</f>
        <v>#N/A</v>
      </c>
      <c r="AO10" s="66" t="e">
        <f>NA()</f>
        <v>#N/A</v>
      </c>
      <c r="AP10" s="66" t="e">
        <f>NA()</f>
        <v>#N/A</v>
      </c>
      <c r="AQ10" s="66" t="e">
        <f>NA()</f>
        <v>#N/A</v>
      </c>
      <c r="AR10" s="66" t="e">
        <f>NA()</f>
        <v>#N/A</v>
      </c>
      <c r="AS10" s="66" t="e">
        <f>NA()</f>
        <v>#N/A</v>
      </c>
      <c r="AT10" s="66" t="e">
        <f>NA()</f>
        <v>#N/A</v>
      </c>
      <c r="AU10" s="66" t="e">
        <f>NA()</f>
        <v>#N/A</v>
      </c>
      <c r="AV10" s="66" t="e">
        <f>NA()</f>
        <v>#N/A</v>
      </c>
      <c r="AW10" s="66" t="e">
        <f>NA()</f>
        <v>#N/A</v>
      </c>
      <c r="AX10" s="66" t="e">
        <f>NA()</f>
        <v>#N/A</v>
      </c>
      <c r="AY10" s="66" t="e">
        <f>NA()</f>
        <v>#N/A</v>
      </c>
      <c r="AZ10" s="66" t="e">
        <f>NA()</f>
        <v>#N/A</v>
      </c>
      <c r="BA10" s="66" t="e">
        <f>NA()</f>
        <v>#N/A</v>
      </c>
      <c r="BB10" s="66" t="e">
        <f>NA()</f>
        <v>#N/A</v>
      </c>
      <c r="BC10" s="66" t="e">
        <f>NA()</f>
        <v>#N/A</v>
      </c>
      <c r="BD10" s="66" t="e">
        <f>NA()</f>
        <v>#N/A</v>
      </c>
      <c r="BE10" s="66" t="e">
        <f>NA()</f>
        <v>#N/A</v>
      </c>
      <c r="BF10" s="66" t="e">
        <f>NA()</f>
        <v>#N/A</v>
      </c>
      <c r="BG10" s="66" t="e">
        <f>NA()</f>
        <v>#N/A</v>
      </c>
      <c r="BH10" s="66" t="e">
        <f>NA()</f>
        <v>#N/A</v>
      </c>
      <c r="BI10" s="66" t="e">
        <f>NA()</f>
        <v>#N/A</v>
      </c>
      <c r="BJ10" s="66" t="e">
        <f>NA()</f>
        <v>#N/A</v>
      </c>
      <c r="BK10" s="66" t="e">
        <f>NA()</f>
        <v>#N/A</v>
      </c>
      <c r="BL10" s="66" t="e">
        <f>NA()</f>
        <v>#N/A</v>
      </c>
      <c r="BM10" s="66" t="e">
        <f>NA()</f>
        <v>#N/A</v>
      </c>
      <c r="BN10" s="66" t="e">
        <f>NA()</f>
        <v>#N/A</v>
      </c>
      <c r="BO10" s="66" t="e">
        <f>NA()</f>
        <v>#N/A</v>
      </c>
      <c r="BP10" s="66" t="e">
        <f>NA()</f>
        <v>#N/A</v>
      </c>
      <c r="BQ10" s="66" t="e">
        <f>NA()</f>
        <v>#N/A</v>
      </c>
      <c r="BR10" s="66" t="e">
        <f>NA()</f>
        <v>#N/A</v>
      </c>
      <c r="BS10" s="66" t="e">
        <f>NA()</f>
        <v>#N/A</v>
      </c>
      <c r="BT10" s="94" t="e" cm="1">
        <f t="array" ref="BT10">_xlfn.XLOOKUP(B10,Origins,_xlfn.XLOOKUP(D10,Destinations,Maneuver_Years))</f>
        <v>#N/A</v>
      </c>
      <c r="BU10" s="95" t="str">
        <f t="shared" si="50"/>
        <v>Lunar Orbit</v>
      </c>
      <c r="BV10" s="96"/>
      <c r="BW10" s="96"/>
      <c r="BX10" s="96">
        <v>-1</v>
      </c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F10" s="96"/>
      <c r="DG10" s="96"/>
      <c r="DH10" s="96"/>
      <c r="DI10" s="65" t="str">
        <f t="shared" si="51"/>
        <v>Lunar Orbit</v>
      </c>
      <c r="DJ10" s="90"/>
      <c r="DK10" s="90"/>
      <c r="DL10" s="90">
        <v>1</v>
      </c>
      <c r="DM10" s="90"/>
      <c r="DN10" s="90"/>
      <c r="DO10" s="90"/>
      <c r="DP10" s="90"/>
      <c r="DQ10" s="90"/>
      <c r="DR10" s="90"/>
      <c r="DS10" s="90"/>
      <c r="DT10" s="90"/>
      <c r="DU10" s="90"/>
      <c r="DV10" s="90"/>
      <c r="DW10" s="90"/>
      <c r="DX10" s="90"/>
      <c r="DY10" s="90"/>
      <c r="DZ10" s="90"/>
      <c r="EA10" s="90"/>
      <c r="EB10" s="90"/>
      <c r="EC10" s="90"/>
      <c r="ED10" s="90"/>
      <c r="EE10" s="90"/>
      <c r="EF10" s="90"/>
      <c r="EG10" s="90"/>
      <c r="EH10" s="90"/>
      <c r="EI10" s="90"/>
      <c r="EJ10" s="90"/>
      <c r="EK10" s="90"/>
      <c r="EL10" s="90"/>
      <c r="EM10" s="90"/>
      <c r="EN10" s="90"/>
      <c r="EO10" s="90"/>
      <c r="EP10" s="90"/>
      <c r="EQ10" s="90"/>
      <c r="ER10" s="90"/>
      <c r="ES10" s="90"/>
      <c r="ET10" s="90"/>
      <c r="EU10" s="90"/>
      <c r="EV10" s="90"/>
      <c r="EW10" s="64"/>
      <c r="EX10" s="72">
        <v>1960</v>
      </c>
      <c r="EY10" s="79" t="s">
        <v>77</v>
      </c>
      <c r="EZ10" s="79">
        <v>1957</v>
      </c>
      <c r="FA10" s="79">
        <v>5</v>
      </c>
      <c r="FB10" s="80" t="e">
        <f>_xlfn.XLOOKUP(_xlfn.CONCAT($B10, ",", $D10), $EY$5:$EY$12, $EY$5:$EY$12)</f>
        <v>#N/A</v>
      </c>
      <c r="FC10" s="80" t="e">
        <f>_xlfn.XLOOKUP($FB10, $EY$5:$EY$12, $EZ$5:$EZ$12)</f>
        <v>#N/A</v>
      </c>
      <c r="FD10" s="80" t="e">
        <f>_xlfn.XLOOKUP($FB10, $EY$5:$EY$12, $FA$5:$FA$12)</f>
        <v>#N/A</v>
      </c>
    </row>
    <row r="11" spans="1:168" ht="12" customHeight="1" x14ac:dyDescent="0.15">
      <c r="A11" s="4"/>
      <c r="B11" s="125"/>
      <c r="C11" s="119"/>
      <c r="D11" s="128"/>
      <c r="E11" s="131"/>
      <c r="F11" s="166"/>
      <c r="G11" s="134"/>
      <c r="H11" s="115"/>
      <c r="I11" s="117"/>
      <c r="J11" s="119"/>
      <c r="K11" s="119"/>
      <c r="L11" s="122"/>
      <c r="M11" s="99"/>
      <c r="N11" s="99"/>
      <c r="O11" s="101"/>
      <c r="P11" s="13">
        <v>2</v>
      </c>
      <c r="Q11" s="14"/>
      <c r="R11" s="13" t="str">
        <f>_xlfn.XLOOKUP(Q11, $AB$5:$AB$10, $AC$5:$AC$10, "", 0)</f>
        <v/>
      </c>
      <c r="S11" s="13" t="str">
        <f>IF(Q11="Ion Thruster", 5 * I11, _xlfn.XLOOKUP(Q11, $AB$5:$AB$10, $AD$5:$AD$10, "", 0))</f>
        <v/>
      </c>
      <c r="T11" s="15"/>
      <c r="U11" s="13" t="str">
        <f t="shared" ref="U11:U13" si="57">IF(R11="", "", R11*T11)</f>
        <v/>
      </c>
      <c r="V11" s="13" t="str">
        <f t="shared" ref="V11:V13" si="58">IF(S11="", "", S11*T11)</f>
        <v/>
      </c>
      <c r="W11" s="105"/>
      <c r="X11" s="106"/>
      <c r="Y11" s="44"/>
      <c r="Z11" s="5"/>
      <c r="AA11" s="82"/>
      <c r="AB11" s="64"/>
      <c r="AC11" s="64"/>
      <c r="AD11" s="64"/>
      <c r="AE11" s="158"/>
      <c r="AF11" s="62" t="s">
        <v>30</v>
      </c>
      <c r="AG11" s="66" t="e">
        <f>NA()</f>
        <v>#N/A</v>
      </c>
      <c r="AH11" s="66" t="e">
        <f>NA()</f>
        <v>#N/A</v>
      </c>
      <c r="AI11" s="66">
        <v>1</v>
      </c>
      <c r="AJ11" s="66" t="e">
        <f>NA()</f>
        <v>#N/A</v>
      </c>
      <c r="AK11" s="66">
        <v>2</v>
      </c>
      <c r="AL11" s="66" t="e">
        <f>NA()</f>
        <v>#N/A</v>
      </c>
      <c r="AM11" s="66">
        <v>4</v>
      </c>
      <c r="AN11" s="66" t="e">
        <f>NA()</f>
        <v>#N/A</v>
      </c>
      <c r="AO11" s="66" t="e">
        <f>NA()</f>
        <v>#N/A</v>
      </c>
      <c r="AP11" s="66" t="e">
        <f>NA()</f>
        <v>#N/A</v>
      </c>
      <c r="AQ11" s="66" t="e">
        <f>NA()</f>
        <v>#N/A</v>
      </c>
      <c r="AR11" s="66" t="e">
        <f>NA()</f>
        <v>#N/A</v>
      </c>
      <c r="AS11" s="66" t="e">
        <f>NA()</f>
        <v>#N/A</v>
      </c>
      <c r="AT11" s="66" t="e">
        <f>NA()</f>
        <v>#N/A</v>
      </c>
      <c r="AU11" s="66" t="e">
        <f>NA()</f>
        <v>#N/A</v>
      </c>
      <c r="AV11" s="66" t="e">
        <f>NA()</f>
        <v>#N/A</v>
      </c>
      <c r="AW11" s="66" t="e">
        <f>NA()</f>
        <v>#N/A</v>
      </c>
      <c r="AX11" s="66" t="e">
        <f>NA()</f>
        <v>#N/A</v>
      </c>
      <c r="AY11" s="66" t="e">
        <f>NA()</f>
        <v>#N/A</v>
      </c>
      <c r="AZ11" s="66" t="e">
        <f>NA()</f>
        <v>#N/A</v>
      </c>
      <c r="BA11" s="66" t="e">
        <f>NA()</f>
        <v>#N/A</v>
      </c>
      <c r="BB11" s="66" t="e">
        <f>NA()</f>
        <v>#N/A</v>
      </c>
      <c r="BC11" s="66" t="e">
        <f>NA()</f>
        <v>#N/A</v>
      </c>
      <c r="BD11" s="66" t="e">
        <f>NA()</f>
        <v>#N/A</v>
      </c>
      <c r="BE11" s="66" t="e">
        <f>NA()</f>
        <v>#N/A</v>
      </c>
      <c r="BF11" s="66" t="e">
        <f>NA()</f>
        <v>#N/A</v>
      </c>
      <c r="BG11" s="66" t="e">
        <f>NA()</f>
        <v>#N/A</v>
      </c>
      <c r="BH11" s="66" t="e">
        <f>NA()</f>
        <v>#N/A</v>
      </c>
      <c r="BI11" s="66" t="e">
        <f>NA()</f>
        <v>#N/A</v>
      </c>
      <c r="BJ11" s="66" t="e">
        <f>NA()</f>
        <v>#N/A</v>
      </c>
      <c r="BK11" s="66" t="e">
        <f>NA()</f>
        <v>#N/A</v>
      </c>
      <c r="BL11" s="66" t="e">
        <f>NA()</f>
        <v>#N/A</v>
      </c>
      <c r="BM11" s="66" t="e">
        <f>NA()</f>
        <v>#N/A</v>
      </c>
      <c r="BN11" s="66" t="e">
        <f>NA()</f>
        <v>#N/A</v>
      </c>
      <c r="BO11" s="66" t="e">
        <f>NA()</f>
        <v>#N/A</v>
      </c>
      <c r="BP11" s="66" t="e">
        <f>NA()</f>
        <v>#N/A</v>
      </c>
      <c r="BQ11" s="66" t="e">
        <f>NA()</f>
        <v>#N/A</v>
      </c>
      <c r="BR11" s="66" t="e">
        <f>NA()</f>
        <v>#N/A</v>
      </c>
      <c r="BS11" s="66" t="e">
        <f>NA()</f>
        <v>#N/A</v>
      </c>
      <c r="BT11" s="93"/>
      <c r="BU11" s="95" t="str">
        <f t="shared" si="50"/>
        <v>Lunar Fly-by</v>
      </c>
      <c r="BV11" s="96"/>
      <c r="BW11" s="96"/>
      <c r="BX11" s="96">
        <v>-1</v>
      </c>
      <c r="BY11" s="96"/>
      <c r="BZ11" s="96">
        <v>-1</v>
      </c>
      <c r="CA11" s="96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6"/>
      <c r="CS11" s="96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F11" s="96"/>
      <c r="DG11" s="96"/>
      <c r="DH11" s="96"/>
      <c r="DI11" s="65" t="str">
        <f t="shared" si="51"/>
        <v>Lunar Fly-by</v>
      </c>
      <c r="DJ11" s="90"/>
      <c r="DK11" s="90"/>
      <c r="DL11" s="90">
        <v>1</v>
      </c>
      <c r="DM11" s="90">
        <v>1</v>
      </c>
      <c r="DN11" s="90">
        <v>1</v>
      </c>
      <c r="DO11" s="90"/>
      <c r="DP11" s="90"/>
      <c r="DQ11" s="90"/>
      <c r="DR11" s="90"/>
      <c r="DS11" s="90"/>
      <c r="DT11" s="90"/>
      <c r="DU11" s="90"/>
      <c r="DV11" s="90"/>
      <c r="DW11" s="90"/>
      <c r="DX11" s="90"/>
      <c r="DY11" s="90"/>
      <c r="DZ11" s="90"/>
      <c r="EA11" s="90"/>
      <c r="EB11" s="90"/>
      <c r="EC11" s="90"/>
      <c r="ED11" s="90"/>
      <c r="EE11" s="90"/>
      <c r="EF11" s="90"/>
      <c r="EG11" s="90"/>
      <c r="EH11" s="90"/>
      <c r="EI11" s="90"/>
      <c r="EJ11" s="90"/>
      <c r="EK11" s="90"/>
      <c r="EL11" s="90"/>
      <c r="EM11" s="90"/>
      <c r="EN11" s="90"/>
      <c r="EO11" s="90"/>
      <c r="EP11" s="90"/>
      <c r="EQ11" s="90"/>
      <c r="ER11" s="90"/>
      <c r="ES11" s="90"/>
      <c r="ET11" s="90"/>
      <c r="EU11" s="90"/>
      <c r="EV11" s="90"/>
      <c r="EW11" s="64"/>
      <c r="EX11" s="72">
        <v>1961</v>
      </c>
      <c r="EY11" s="79" t="s">
        <v>78</v>
      </c>
      <c r="EZ11" s="79">
        <v>1957</v>
      </c>
      <c r="FA11" s="79">
        <v>5</v>
      </c>
      <c r="FB11" s="80"/>
      <c r="FC11" s="81"/>
      <c r="FD11" s="81"/>
    </row>
    <row r="12" spans="1:168" ht="12" customHeight="1" x14ac:dyDescent="0.15">
      <c r="A12" s="4"/>
      <c r="B12" s="125"/>
      <c r="C12" s="119"/>
      <c r="D12" s="128"/>
      <c r="E12" s="131"/>
      <c r="F12" s="166"/>
      <c r="G12" s="134"/>
      <c r="H12" s="115"/>
      <c r="I12" s="117"/>
      <c r="J12" s="119"/>
      <c r="K12" s="119"/>
      <c r="L12" s="122"/>
      <c r="M12" s="99"/>
      <c r="N12" s="99"/>
      <c r="O12" s="101"/>
      <c r="P12" s="13">
        <v>3</v>
      </c>
      <c r="Q12" s="14"/>
      <c r="R12" s="13" t="str">
        <f>_xlfn.XLOOKUP(Q12, $AB$5:$AB$10, $AC$5:$AC$10, "", 0)</f>
        <v/>
      </c>
      <c r="S12" s="13" t="str">
        <f>IF(Q12="Ion Thruster", 5 * I12, _xlfn.XLOOKUP(Q12, $AB$5:$AB$10, $AD$5:$AD$10, "", 0))</f>
        <v/>
      </c>
      <c r="T12" s="15"/>
      <c r="U12" s="13" t="str">
        <f t="shared" si="57"/>
        <v/>
      </c>
      <c r="V12" s="13" t="str">
        <f t="shared" si="58"/>
        <v/>
      </c>
      <c r="W12" s="107" t="s">
        <v>48</v>
      </c>
      <c r="X12" s="109" t="str">
        <f>IF(B10="", "", K10*U14)</f>
        <v/>
      </c>
      <c r="Y12" s="45"/>
      <c r="Z12" s="5"/>
      <c r="AA12" s="82"/>
      <c r="AB12" s="64"/>
      <c r="AC12" s="64"/>
      <c r="AD12" s="64"/>
      <c r="AE12" s="158"/>
      <c r="AF12" s="62" t="s">
        <v>28</v>
      </c>
      <c r="AG12" s="66" t="e">
        <f>NA()</f>
        <v>#N/A</v>
      </c>
      <c r="AH12" s="66" t="e">
        <f>NA()</f>
        <v>#N/A</v>
      </c>
      <c r="AI12" s="66" t="e">
        <f>NA()</f>
        <v>#N/A</v>
      </c>
      <c r="AJ12" s="66" t="e">
        <f>NA()</f>
        <v>#N/A</v>
      </c>
      <c r="AK12" s="66">
        <v>2</v>
      </c>
      <c r="AL12" s="66" t="e">
        <f>NA()</f>
        <v>#N/A</v>
      </c>
      <c r="AM12" s="66" t="e">
        <f>NA()</f>
        <v>#N/A</v>
      </c>
      <c r="AN12" s="66" t="e">
        <f>NA()</f>
        <v>#N/A</v>
      </c>
      <c r="AO12" s="66" t="e">
        <f>NA()</f>
        <v>#N/A</v>
      </c>
      <c r="AP12" s="66" t="e">
        <f>NA()</f>
        <v>#N/A</v>
      </c>
      <c r="AQ12" s="66" t="e">
        <f>NA()</f>
        <v>#N/A</v>
      </c>
      <c r="AR12" s="66" t="e">
        <f>NA()</f>
        <v>#N/A</v>
      </c>
      <c r="AS12" s="66" t="e">
        <f>NA()</f>
        <v>#N/A</v>
      </c>
      <c r="AT12" s="66" t="e">
        <f>NA()</f>
        <v>#N/A</v>
      </c>
      <c r="AU12" s="66" t="e">
        <f>NA()</f>
        <v>#N/A</v>
      </c>
      <c r="AV12" s="66" t="e">
        <f>NA()</f>
        <v>#N/A</v>
      </c>
      <c r="AW12" s="66" t="e">
        <f>NA()</f>
        <v>#N/A</v>
      </c>
      <c r="AX12" s="66" t="e">
        <f>NA()</f>
        <v>#N/A</v>
      </c>
      <c r="AY12" s="66" t="e">
        <f>NA()</f>
        <v>#N/A</v>
      </c>
      <c r="AZ12" s="66" t="e">
        <f>NA()</f>
        <v>#N/A</v>
      </c>
      <c r="BA12" s="66" t="e">
        <f>NA()</f>
        <v>#N/A</v>
      </c>
      <c r="BB12" s="66" t="e">
        <f>NA()</f>
        <v>#N/A</v>
      </c>
      <c r="BC12" s="66" t="e">
        <f>NA()</f>
        <v>#N/A</v>
      </c>
      <c r="BD12" s="66" t="e">
        <f>NA()</f>
        <v>#N/A</v>
      </c>
      <c r="BE12" s="66" t="e">
        <f>NA()</f>
        <v>#N/A</v>
      </c>
      <c r="BF12" s="66" t="e">
        <f>NA()</f>
        <v>#N/A</v>
      </c>
      <c r="BG12" s="66" t="e">
        <f>NA()</f>
        <v>#N/A</v>
      </c>
      <c r="BH12" s="66" t="e">
        <f>NA()</f>
        <v>#N/A</v>
      </c>
      <c r="BI12" s="66" t="e">
        <f>NA()</f>
        <v>#N/A</v>
      </c>
      <c r="BJ12" s="66" t="e">
        <f>NA()</f>
        <v>#N/A</v>
      </c>
      <c r="BK12" s="66" t="e">
        <f>NA()</f>
        <v>#N/A</v>
      </c>
      <c r="BL12" s="66" t="e">
        <f>NA()</f>
        <v>#N/A</v>
      </c>
      <c r="BM12" s="66" t="e">
        <f>NA()</f>
        <v>#N/A</v>
      </c>
      <c r="BN12" s="66" t="e">
        <f>NA()</f>
        <v>#N/A</v>
      </c>
      <c r="BO12" s="66" t="e">
        <f>NA()</f>
        <v>#N/A</v>
      </c>
      <c r="BP12" s="66" t="e">
        <f>NA()</f>
        <v>#N/A</v>
      </c>
      <c r="BQ12" s="66" t="e">
        <f>NA()</f>
        <v>#N/A</v>
      </c>
      <c r="BR12" s="66" t="e">
        <f>NA()</f>
        <v>#N/A</v>
      </c>
      <c r="BS12" s="66" t="e">
        <f>NA()</f>
        <v>#N/A</v>
      </c>
      <c r="BT12" s="90"/>
      <c r="BU12" s="95" t="str">
        <f t="shared" si="50"/>
        <v>Moon</v>
      </c>
      <c r="BV12" s="96"/>
      <c r="BW12" s="96"/>
      <c r="BX12" s="96"/>
      <c r="BY12" s="96"/>
      <c r="BZ12" s="96"/>
      <c r="CA12" s="96"/>
      <c r="CB12" s="96"/>
      <c r="CC12" s="96"/>
      <c r="CD12" s="96"/>
      <c r="CE12" s="96"/>
      <c r="CF12" s="96"/>
      <c r="CG12" s="96"/>
      <c r="CH12" s="96"/>
      <c r="CI12" s="96"/>
      <c r="CJ12" s="96"/>
      <c r="CK12" s="96"/>
      <c r="CL12" s="96"/>
      <c r="CM12" s="96"/>
      <c r="CN12" s="96"/>
      <c r="CO12" s="96"/>
      <c r="CP12" s="96"/>
      <c r="CQ12" s="96"/>
      <c r="CR12" s="96"/>
      <c r="CS12" s="96"/>
      <c r="CT12" s="96"/>
      <c r="CU12" s="96"/>
      <c r="CV12" s="96"/>
      <c r="CW12" s="96"/>
      <c r="CX12" s="96"/>
      <c r="CY12" s="96"/>
      <c r="CZ12" s="96"/>
      <c r="DA12" s="96"/>
      <c r="DB12" s="96"/>
      <c r="DC12" s="96"/>
      <c r="DD12" s="96"/>
      <c r="DE12" s="96"/>
      <c r="DF12" s="96"/>
      <c r="DG12" s="96"/>
      <c r="DH12" s="96"/>
      <c r="DI12" s="65" t="str">
        <f t="shared" si="51"/>
        <v>Moon</v>
      </c>
      <c r="DJ12" s="90"/>
      <c r="DK12" s="90"/>
      <c r="DL12" s="90"/>
      <c r="DM12" s="90"/>
      <c r="DN12" s="90"/>
      <c r="DO12" s="90"/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  <c r="EG12" s="90"/>
      <c r="EH12" s="90"/>
      <c r="EI12" s="90"/>
      <c r="EJ12" s="90"/>
      <c r="EK12" s="90"/>
      <c r="EL12" s="90"/>
      <c r="EM12" s="90"/>
      <c r="EN12" s="90"/>
      <c r="EO12" s="90"/>
      <c r="EP12" s="90"/>
      <c r="EQ12" s="90"/>
      <c r="ER12" s="90"/>
      <c r="ES12" s="90"/>
      <c r="ET12" s="90"/>
      <c r="EU12" s="90"/>
      <c r="EV12" s="90"/>
      <c r="EW12" s="64"/>
      <c r="EX12" s="72">
        <v>1962</v>
      </c>
      <c r="EY12" s="79" t="s">
        <v>79</v>
      </c>
      <c r="EZ12" s="79">
        <v>1958</v>
      </c>
      <c r="FA12" s="79">
        <v>6</v>
      </c>
      <c r="FB12" s="80"/>
      <c r="FC12" s="81"/>
      <c r="FD12" s="81"/>
    </row>
    <row r="13" spans="1:168" ht="12" customHeight="1" x14ac:dyDescent="0.15">
      <c r="A13" s="4"/>
      <c r="B13" s="125"/>
      <c r="C13" s="119"/>
      <c r="D13" s="128"/>
      <c r="E13" s="131"/>
      <c r="F13" s="166"/>
      <c r="G13" s="134"/>
      <c r="H13" s="115"/>
      <c r="I13" s="117"/>
      <c r="J13" s="119"/>
      <c r="K13" s="119"/>
      <c r="L13" s="122"/>
      <c r="M13" s="99"/>
      <c r="N13" s="99"/>
      <c r="O13" s="101"/>
      <c r="P13" s="13">
        <v>4</v>
      </c>
      <c r="Q13" s="14"/>
      <c r="R13" s="13" t="str">
        <f>_xlfn.XLOOKUP(Q13, $AB$5:$AB$10, $AC$5:$AC$10, "", 0)</f>
        <v/>
      </c>
      <c r="S13" s="13" t="str">
        <f>IF(Q13="Ion Thruster", 5 * I13, _xlfn.XLOOKUP(Q13, $AB$5:$AB$10, $AD$5:$AD$10, "", 0))</f>
        <v/>
      </c>
      <c r="T13" s="15"/>
      <c r="U13" s="13" t="str">
        <f t="shared" si="57"/>
        <v/>
      </c>
      <c r="V13" s="13" t="str">
        <f t="shared" si="58"/>
        <v/>
      </c>
      <c r="W13" s="108"/>
      <c r="X13" s="110"/>
      <c r="Y13" s="44"/>
      <c r="Z13" s="5"/>
      <c r="AA13" s="82"/>
      <c r="AB13" s="64"/>
      <c r="AC13" s="64"/>
      <c r="AD13" s="64"/>
      <c r="AE13" s="158"/>
      <c r="AF13" s="62" t="s">
        <v>25</v>
      </c>
      <c r="AG13" s="66" t="e">
        <f>NA()</f>
        <v>#N/A</v>
      </c>
      <c r="AH13" s="66" t="e">
        <f>NA()</f>
        <v>#N/A</v>
      </c>
      <c r="AI13" s="66">
        <v>3</v>
      </c>
      <c r="AJ13" s="66" t="e">
        <f>NA()</f>
        <v>#N/A</v>
      </c>
      <c r="AK13" s="66" t="e">
        <f>NA()</f>
        <v>#N/A</v>
      </c>
      <c r="AL13" s="66" t="e">
        <f>NA()</f>
        <v>#N/A</v>
      </c>
      <c r="AM13" s="66" t="e">
        <f>NA()</f>
        <v>#N/A</v>
      </c>
      <c r="AN13" s="66" t="e">
        <f>NA()</f>
        <v>#N/A</v>
      </c>
      <c r="AO13" s="66" t="e">
        <f>NA()</f>
        <v>#N/A</v>
      </c>
      <c r="AP13" s="66">
        <v>4</v>
      </c>
      <c r="AQ13" s="66" t="e">
        <f>NA()</f>
        <v>#N/A</v>
      </c>
      <c r="AR13" s="66" t="e">
        <f>NA()</f>
        <v>#N/A</v>
      </c>
      <c r="AS13" s="66" t="e">
        <f>NA()</f>
        <v>#N/A</v>
      </c>
      <c r="AT13" s="66" t="e">
        <f>NA()</f>
        <v>#N/A</v>
      </c>
      <c r="AU13" s="66">
        <v>5</v>
      </c>
      <c r="AV13" s="66" t="e">
        <f>NA()</f>
        <v>#N/A</v>
      </c>
      <c r="AW13" s="66" t="e">
        <f>NA()</f>
        <v>#N/A</v>
      </c>
      <c r="AX13" s="66">
        <v>3</v>
      </c>
      <c r="AY13" s="66" t="e">
        <f>NA()</f>
        <v>#N/A</v>
      </c>
      <c r="AZ13" s="66">
        <v>2</v>
      </c>
      <c r="BA13" s="66" t="e">
        <f>NA()</f>
        <v>#N/A</v>
      </c>
      <c r="BB13" s="66">
        <v>5</v>
      </c>
      <c r="BC13" s="66" t="e">
        <f>NA()</f>
        <v>#N/A</v>
      </c>
      <c r="BD13" s="66" t="e">
        <f>NA()</f>
        <v>#N/A</v>
      </c>
      <c r="BE13" s="66" t="e">
        <f>NA()</f>
        <v>#N/A</v>
      </c>
      <c r="BF13" s="66" t="e">
        <f>NA()</f>
        <v>#N/A</v>
      </c>
      <c r="BG13" s="66" t="e">
        <f>NA()</f>
        <v>#N/A</v>
      </c>
      <c r="BH13" s="66" t="e">
        <f>NA()</f>
        <v>#N/A</v>
      </c>
      <c r="BI13" s="66" t="e">
        <f>NA()</f>
        <v>#N/A</v>
      </c>
      <c r="BJ13" s="66" t="e">
        <f>NA()</f>
        <v>#N/A</v>
      </c>
      <c r="BK13" s="66" t="e">
        <f>NA()</f>
        <v>#N/A</v>
      </c>
      <c r="BL13" s="66" t="e">
        <f>NA()</f>
        <v>#N/A</v>
      </c>
      <c r="BM13" s="66" t="e">
        <f>NA()</f>
        <v>#N/A</v>
      </c>
      <c r="BN13" s="66" t="e">
        <f>NA()</f>
        <v>#N/A</v>
      </c>
      <c r="BO13" s="66" t="e">
        <f>NA()</f>
        <v>#N/A</v>
      </c>
      <c r="BP13" s="66" t="e">
        <f>NA()</f>
        <v>#N/A</v>
      </c>
      <c r="BQ13" s="66" t="e">
        <f>NA()</f>
        <v>#N/A</v>
      </c>
      <c r="BR13" s="66" t="e">
        <f>NA()</f>
        <v>#N/A</v>
      </c>
      <c r="BS13" s="66" t="e">
        <f>NA()</f>
        <v>#N/A</v>
      </c>
      <c r="BT13" s="90"/>
      <c r="BU13" s="95" t="str">
        <f t="shared" si="50"/>
        <v>Inner P. Transfer</v>
      </c>
      <c r="BV13" s="96"/>
      <c r="BW13" s="96"/>
      <c r="BX13" s="96">
        <v>1</v>
      </c>
      <c r="BY13" s="96"/>
      <c r="BZ13" s="96"/>
      <c r="CA13" s="96"/>
      <c r="CB13" s="96"/>
      <c r="CC13" s="96"/>
      <c r="CD13" s="96"/>
      <c r="CE13" s="96">
        <v>2</v>
      </c>
      <c r="CF13" s="96"/>
      <c r="CG13" s="96"/>
      <c r="CH13" s="96"/>
      <c r="CI13" s="96"/>
      <c r="CJ13" s="96">
        <v>1</v>
      </c>
      <c r="CK13" s="96"/>
      <c r="CL13" s="96"/>
      <c r="CM13" s="96">
        <v>1</v>
      </c>
      <c r="CN13" s="96"/>
      <c r="CO13" s="96">
        <v>1</v>
      </c>
      <c r="CP13" s="96"/>
      <c r="CQ13" s="96">
        <v>1</v>
      </c>
      <c r="CR13" s="96"/>
      <c r="CS13" s="96"/>
      <c r="CT13" s="96"/>
      <c r="CU13" s="96"/>
      <c r="CV13" s="96"/>
      <c r="CW13" s="96"/>
      <c r="CX13" s="96"/>
      <c r="CY13" s="96"/>
      <c r="CZ13" s="96"/>
      <c r="DA13" s="96"/>
      <c r="DB13" s="96"/>
      <c r="DC13" s="96"/>
      <c r="DD13" s="96"/>
      <c r="DE13" s="96"/>
      <c r="DF13" s="96"/>
      <c r="DG13" s="96"/>
      <c r="DH13" s="96"/>
      <c r="DI13" s="65" t="str">
        <f t="shared" si="51"/>
        <v>Inner P. Transfer</v>
      </c>
      <c r="DJ13" s="90"/>
      <c r="DK13" s="90"/>
      <c r="DL13" s="90"/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0"/>
      <c r="EB13" s="90"/>
      <c r="EC13" s="90"/>
      <c r="ED13" s="90"/>
      <c r="EE13" s="90"/>
      <c r="EF13" s="90"/>
      <c r="EG13" s="90"/>
      <c r="EH13" s="90"/>
      <c r="EI13" s="90"/>
      <c r="EJ13" s="90"/>
      <c r="EK13" s="90"/>
      <c r="EL13" s="90"/>
      <c r="EM13" s="90"/>
      <c r="EN13" s="90"/>
      <c r="EO13" s="90"/>
      <c r="EP13" s="90"/>
      <c r="EQ13" s="90"/>
      <c r="ER13" s="90"/>
      <c r="ES13" s="90"/>
      <c r="ET13" s="90"/>
      <c r="EU13" s="90"/>
      <c r="EV13" s="90"/>
      <c r="EW13" s="64"/>
      <c r="EX13" s="72">
        <v>1963</v>
      </c>
      <c r="EY13" s="81"/>
      <c r="EZ13" s="81"/>
      <c r="FA13" s="81"/>
      <c r="FB13" s="80"/>
      <c r="FC13" s="81"/>
      <c r="FD13" s="81"/>
    </row>
    <row r="14" spans="1:168" ht="12" customHeight="1" x14ac:dyDescent="0.15">
      <c r="A14" s="4"/>
      <c r="B14" s="143"/>
      <c r="C14" s="141"/>
      <c r="D14" s="144"/>
      <c r="E14" s="145"/>
      <c r="F14" s="167"/>
      <c r="G14" s="146"/>
      <c r="H14" s="115"/>
      <c r="I14" s="140"/>
      <c r="J14" s="141"/>
      <c r="K14" s="141"/>
      <c r="L14" s="142"/>
      <c r="M14" s="136"/>
      <c r="N14" s="136"/>
      <c r="O14" s="114"/>
      <c r="P14" s="137"/>
      <c r="Q14" s="138"/>
      <c r="R14" s="138"/>
      <c r="S14" s="139"/>
      <c r="T14" s="16" t="s">
        <v>47</v>
      </c>
      <c r="U14" s="17" t="str">
        <f>IF(O10="","",O10+SUM(U10:U13))</f>
        <v/>
      </c>
      <c r="V14" s="17" t="str">
        <f>IF(B10="", "", SUM(V10:V13))</f>
        <v/>
      </c>
      <c r="W14" s="18" t="s">
        <v>41</v>
      </c>
      <c r="X14" s="19" t="str">
        <f>IF($B10="","",IF(V14 &gt;= X12, "Y", "N"))</f>
        <v/>
      </c>
      <c r="Y14" s="46"/>
      <c r="Z14" s="5"/>
      <c r="AA14" s="82"/>
      <c r="AB14" s="64"/>
      <c r="AC14" s="64"/>
      <c r="AD14" s="64"/>
      <c r="AE14" s="158"/>
      <c r="AF14" s="62" t="s">
        <v>26</v>
      </c>
      <c r="AG14" s="66" t="e">
        <f>NA()</f>
        <v>#N/A</v>
      </c>
      <c r="AH14" s="66" t="e">
        <f>NA()</f>
        <v>#N/A</v>
      </c>
      <c r="AI14" s="66">
        <v>6</v>
      </c>
      <c r="AJ14" s="66">
        <v>1</v>
      </c>
      <c r="AK14" s="66" t="e">
        <f>NA()</f>
        <v>#N/A</v>
      </c>
      <c r="AL14" s="66" t="e">
        <f>NA()</f>
        <v>#N/A</v>
      </c>
      <c r="AM14" s="66" t="e">
        <f>NA()</f>
        <v>#N/A</v>
      </c>
      <c r="AN14" s="66" t="e">
        <f>NA()</f>
        <v>#N/A</v>
      </c>
      <c r="AO14" s="66" t="e">
        <f>NA()</f>
        <v>#N/A</v>
      </c>
      <c r="AP14" s="66">
        <v>5</v>
      </c>
      <c r="AQ14" s="66">
        <v>2</v>
      </c>
      <c r="AR14" s="66" t="e">
        <f>NA()</f>
        <v>#N/A</v>
      </c>
      <c r="AS14" s="66" t="e">
        <f>NA()</f>
        <v>#N/A</v>
      </c>
      <c r="AT14" s="66" t="e">
        <f>NA()</f>
        <v>#N/A</v>
      </c>
      <c r="AU14" s="66" t="e">
        <f>NA()</f>
        <v>#N/A</v>
      </c>
      <c r="AV14" s="66" t="e">
        <f>NA()</f>
        <v>#N/A</v>
      </c>
      <c r="AW14" s="66" t="e">
        <f>NA()</f>
        <v>#N/A</v>
      </c>
      <c r="AX14" s="66" t="e">
        <f>NA()</f>
        <v>#N/A</v>
      </c>
      <c r="AY14" s="66" t="e">
        <f>NA()</f>
        <v>#N/A</v>
      </c>
      <c r="AZ14" s="66" t="e">
        <f>NA()</f>
        <v>#N/A</v>
      </c>
      <c r="BA14" s="66" t="e">
        <f>NA()</f>
        <v>#N/A</v>
      </c>
      <c r="BB14" s="66">
        <v>3</v>
      </c>
      <c r="BC14" s="66">
        <v>4</v>
      </c>
      <c r="BD14" s="66" t="e">
        <f>NA()</f>
        <v>#N/A</v>
      </c>
      <c r="BE14" s="66" t="e">
        <f>NA()</f>
        <v>#N/A</v>
      </c>
      <c r="BF14" s="66" t="e">
        <f>NA()</f>
        <v>#N/A</v>
      </c>
      <c r="BG14" s="66" t="e">
        <f>NA()</f>
        <v>#N/A</v>
      </c>
      <c r="BH14" s="66" t="e">
        <f>NA()</f>
        <v>#N/A</v>
      </c>
      <c r="BI14" s="66" t="e">
        <f>NA()</f>
        <v>#N/A</v>
      </c>
      <c r="BJ14" s="66" t="e">
        <f>NA()</f>
        <v>#N/A</v>
      </c>
      <c r="BK14" s="66">
        <v>3</v>
      </c>
      <c r="BL14" s="66" t="e">
        <f>NA()</f>
        <v>#N/A</v>
      </c>
      <c r="BM14" s="66" t="e">
        <f>NA()</f>
        <v>#N/A</v>
      </c>
      <c r="BN14" s="66" t="e">
        <f>NA()</f>
        <v>#N/A</v>
      </c>
      <c r="BO14" s="66" t="e">
        <f>NA()</f>
        <v>#N/A</v>
      </c>
      <c r="BP14" s="66" t="e">
        <f>NA()</f>
        <v>#N/A</v>
      </c>
      <c r="BQ14" s="66" t="e">
        <f>NA()</f>
        <v>#N/A</v>
      </c>
      <c r="BR14" s="66">
        <v>4</v>
      </c>
      <c r="BS14" s="66" t="e">
        <f>NA()</f>
        <v>#N/A</v>
      </c>
      <c r="BT14" s="90"/>
      <c r="BU14" s="95" t="str">
        <f t="shared" si="50"/>
        <v>Outer P. Transfer</v>
      </c>
      <c r="BV14" s="96"/>
      <c r="BW14" s="96"/>
      <c r="BX14" s="96">
        <v>1</v>
      </c>
      <c r="BY14" s="96">
        <v>1</v>
      </c>
      <c r="BZ14" s="96"/>
      <c r="CA14" s="96"/>
      <c r="CB14" s="96"/>
      <c r="CC14" s="96"/>
      <c r="CD14" s="96"/>
      <c r="CE14" s="96">
        <v>1</v>
      </c>
      <c r="CF14" s="96">
        <v>1</v>
      </c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>
        <v>1</v>
      </c>
      <c r="CR14" s="96">
        <v>2</v>
      </c>
      <c r="CS14" s="96"/>
      <c r="CT14" s="96"/>
      <c r="CU14" s="96"/>
      <c r="CV14" s="96"/>
      <c r="CW14" s="96"/>
      <c r="CX14" s="96"/>
      <c r="CY14" s="96"/>
      <c r="CZ14" s="96">
        <v>3</v>
      </c>
      <c r="DA14" s="96"/>
      <c r="DB14" s="96"/>
      <c r="DC14" s="96"/>
      <c r="DD14" s="96"/>
      <c r="DE14" s="96"/>
      <c r="DF14" s="96"/>
      <c r="DG14" s="96">
        <v>9</v>
      </c>
      <c r="DH14" s="96"/>
      <c r="DI14" s="65" t="str">
        <f t="shared" si="51"/>
        <v>Outer P. Transfer</v>
      </c>
      <c r="DJ14" s="90"/>
      <c r="DK14" s="90"/>
      <c r="DL14" s="90"/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0"/>
      <c r="EB14" s="90"/>
      <c r="EC14" s="90"/>
      <c r="ED14" s="90"/>
      <c r="EE14" s="90"/>
      <c r="EF14" s="90"/>
      <c r="EG14" s="90"/>
      <c r="EH14" s="90"/>
      <c r="EI14" s="90"/>
      <c r="EJ14" s="90"/>
      <c r="EK14" s="90"/>
      <c r="EL14" s="90"/>
      <c r="EM14" s="90"/>
      <c r="EN14" s="90"/>
      <c r="EO14" s="90"/>
      <c r="EP14" s="90"/>
      <c r="EQ14" s="90"/>
      <c r="ER14" s="90"/>
      <c r="ES14" s="90"/>
      <c r="ET14" s="90"/>
      <c r="EU14" s="90"/>
      <c r="EV14" s="90"/>
      <c r="EW14" s="64"/>
      <c r="EX14" s="72">
        <v>1964</v>
      </c>
      <c r="EY14" s="81"/>
      <c r="EZ14" s="81"/>
      <c r="FA14" s="81"/>
      <c r="FB14" s="80"/>
      <c r="FC14" s="81"/>
      <c r="FD14" s="81"/>
    </row>
    <row r="15" spans="1:168" ht="12" customHeight="1" x14ac:dyDescent="0.15">
      <c r="A15" s="4"/>
      <c r="B15" s="124"/>
      <c r="C15" s="119" t="str">
        <f>IF(B15="", "", "to")</f>
        <v/>
      </c>
      <c r="D15" s="127"/>
      <c r="E15" s="130" t="str">
        <f t="shared" ref="E15" si="59">IF(B15="","",IF(BT15&lt;0,BT15,""))</f>
        <v/>
      </c>
      <c r="F15" s="121" t="s">
        <v>85</v>
      </c>
      <c r="G15" s="133" t="str">
        <f t="shared" ref="G15" si="60">IF(B15="","",IF(OR(BT15&gt;0,AND(BT15&lt;0,F15="Y")),ABS(BT15),0))</f>
        <v/>
      </c>
      <c r="H15" s="115"/>
      <c r="I15" s="117" t="str">
        <f t="shared" ref="I15" si="61">IF(B15="","",ROUNDUP(G15*H15,0))</f>
        <v/>
      </c>
      <c r="J15" s="119" t="str" cm="1">
        <f t="array" ref="J15">IF(B15="", "", _xlfn.XLOOKUP(B15, Origins, _xlfn.XLOOKUP(D15, Destinations, Maneuver_Difficulties,"")))</f>
        <v/>
      </c>
      <c r="K15" s="119" t="str">
        <f t="shared" ref="K15" si="62">IF(AND(H15&lt;1, H15&gt;0), ROUNDUP(J15/H15, 0), J15)</f>
        <v/>
      </c>
      <c r="L15" s="121"/>
      <c r="M15" s="98" t="str">
        <f>IF(B15="","",IF(ISNA(FB15),"-",IF(AND(L15-FC15 &gt;= 0, MOD(L15-FC15,FD15)=0),"Y","N")))</f>
        <v/>
      </c>
      <c r="N15" s="98" t="str">
        <f t="shared" ref="N15" si="63">IF(L15="", "", L15+I15)</f>
        <v/>
      </c>
      <c r="O15" s="101"/>
      <c r="P15" s="13">
        <v>1</v>
      </c>
      <c r="Q15" s="14"/>
      <c r="R15" s="13" t="str">
        <f>_xlfn.XLOOKUP(Q15, $AB$5:$AB$10, $AC$5:$AC$10, "", 0)</f>
        <v/>
      </c>
      <c r="S15" s="13" t="str">
        <f>IF(Q15="Ion Thruster", 5 * I15, _xlfn.XLOOKUP(Q15, $AB$5:$AB$10, $AD$5:$AD$10, "", 0))</f>
        <v/>
      </c>
      <c r="T15" s="15"/>
      <c r="U15" s="13" t="str">
        <f>IF(R15="", "", R15*T15)</f>
        <v/>
      </c>
      <c r="V15" s="13" t="str">
        <f>IF(S15="", "", S15*T15)</f>
        <v/>
      </c>
      <c r="W15" s="103"/>
      <c r="X15" s="104"/>
      <c r="Y15" s="43"/>
      <c r="Z15" s="5"/>
      <c r="AA15" s="82"/>
      <c r="AB15" s="64"/>
      <c r="AC15" s="64"/>
      <c r="AD15" s="64"/>
      <c r="AE15" s="158"/>
      <c r="AF15" s="62" t="s">
        <v>27</v>
      </c>
      <c r="AG15" s="66" t="e">
        <f>NA()</f>
        <v>#N/A</v>
      </c>
      <c r="AH15" s="66" t="e">
        <f>NA()</f>
        <v>#N/A</v>
      </c>
      <c r="AI15" s="66">
        <v>5</v>
      </c>
      <c r="AJ15" s="66" t="e">
        <f>NA()</f>
        <v>#N/A</v>
      </c>
      <c r="AK15" s="66" t="e">
        <f>NA()</f>
        <v>#N/A</v>
      </c>
      <c r="AL15" s="66" t="e">
        <f>NA()</f>
        <v>#N/A</v>
      </c>
      <c r="AM15" s="66" t="e">
        <f>NA()</f>
        <v>#N/A</v>
      </c>
      <c r="AN15" s="66">
        <v>4</v>
      </c>
      <c r="AO15" s="66">
        <v>5</v>
      </c>
      <c r="AP15" s="66" t="e">
        <f>NA()</f>
        <v>#N/A</v>
      </c>
      <c r="AQ15" s="66" t="e">
        <f>NA()</f>
        <v>#N/A</v>
      </c>
      <c r="AR15" s="66" t="e">
        <f>NA()</f>
        <v>#N/A</v>
      </c>
      <c r="AS15" s="66">
        <v>0</v>
      </c>
      <c r="AT15" s="66">
        <v>1</v>
      </c>
      <c r="AU15" s="66" t="e">
        <f>NA()</f>
        <v>#N/A</v>
      </c>
      <c r="AV15" s="66" t="e">
        <f>NA()</f>
        <v>#N/A</v>
      </c>
      <c r="AW15" s="66" t="e">
        <f>NA()</f>
        <v>#N/A</v>
      </c>
      <c r="AX15" s="66" t="e">
        <f>NA()</f>
        <v>#N/A</v>
      </c>
      <c r="AY15" s="66" t="e">
        <f>NA()</f>
        <v>#N/A</v>
      </c>
      <c r="AZ15" s="66" t="e">
        <f>NA()</f>
        <v>#N/A</v>
      </c>
      <c r="BA15" s="66" t="e">
        <f>NA()</f>
        <v>#N/A</v>
      </c>
      <c r="BB15" s="66" t="e">
        <f>NA()</f>
        <v>#N/A</v>
      </c>
      <c r="BC15" s="66" t="e">
        <f>NA()</f>
        <v>#N/A</v>
      </c>
      <c r="BD15" s="66" t="e">
        <f>NA()</f>
        <v>#N/A</v>
      </c>
      <c r="BE15" s="66" t="e">
        <f>NA()</f>
        <v>#N/A</v>
      </c>
      <c r="BF15" s="66" t="e">
        <f>NA()</f>
        <v>#N/A</v>
      </c>
      <c r="BG15" s="66" t="e">
        <f>NA()</f>
        <v>#N/A</v>
      </c>
      <c r="BH15" s="66" t="e">
        <f>NA()</f>
        <v>#N/A</v>
      </c>
      <c r="BI15" s="66" t="e">
        <f>NA()</f>
        <v>#N/A</v>
      </c>
      <c r="BJ15" s="66" t="e">
        <f>NA()</f>
        <v>#N/A</v>
      </c>
      <c r="BK15" s="66" t="e">
        <f>NA()</f>
        <v>#N/A</v>
      </c>
      <c r="BL15" s="66" t="e">
        <f>NA()</f>
        <v>#N/A</v>
      </c>
      <c r="BM15" s="66" t="e">
        <f>NA()</f>
        <v>#N/A</v>
      </c>
      <c r="BN15" s="66" t="e">
        <f>NA()</f>
        <v>#N/A</v>
      </c>
      <c r="BO15" s="66" t="e">
        <f>NA()</f>
        <v>#N/A</v>
      </c>
      <c r="BP15" s="66" t="e">
        <f>NA()</f>
        <v>#N/A</v>
      </c>
      <c r="BQ15" s="66" t="e">
        <f>NA()</f>
        <v>#N/A</v>
      </c>
      <c r="BR15" s="66" t="e">
        <f>NA()</f>
        <v>#N/A</v>
      </c>
      <c r="BS15" s="66" t="e">
        <f>NA()</f>
        <v>#N/A</v>
      </c>
      <c r="BT15" s="94" t="e" cm="1">
        <f t="array" ref="BT15">_xlfn.XLOOKUP(B15,Origins,_xlfn.XLOOKUP(D15,Destinations,Maneuver_Years))</f>
        <v>#N/A</v>
      </c>
      <c r="BU15" s="95" t="str">
        <f t="shared" si="50"/>
        <v>Mars Orbit</v>
      </c>
      <c r="BV15" s="96"/>
      <c r="BW15" s="96"/>
      <c r="BX15" s="96">
        <v>3</v>
      </c>
      <c r="BY15" s="96"/>
      <c r="BZ15" s="96"/>
      <c r="CA15" s="96"/>
      <c r="CB15" s="96"/>
      <c r="CC15" s="96">
        <v>2</v>
      </c>
      <c r="CD15" s="96">
        <v>1</v>
      </c>
      <c r="CE15" s="96"/>
      <c r="CF15" s="96"/>
      <c r="CG15" s="96"/>
      <c r="CH15" s="96"/>
      <c r="CI15" s="96">
        <v>-1</v>
      </c>
      <c r="CJ15" s="96"/>
      <c r="CK15" s="96"/>
      <c r="CL15" s="96"/>
      <c r="CM15" s="96"/>
      <c r="CN15" s="96"/>
      <c r="CO15" s="96"/>
      <c r="CP15" s="96"/>
      <c r="CQ15" s="96"/>
      <c r="CR15" s="96"/>
      <c r="CS15" s="96"/>
      <c r="CT15" s="96"/>
      <c r="CU15" s="96"/>
      <c r="CV15" s="96"/>
      <c r="CW15" s="96"/>
      <c r="CX15" s="96"/>
      <c r="CY15" s="96"/>
      <c r="CZ15" s="96"/>
      <c r="DA15" s="96"/>
      <c r="DB15" s="96"/>
      <c r="DC15" s="96"/>
      <c r="DD15" s="96"/>
      <c r="DE15" s="96"/>
      <c r="DF15" s="96"/>
      <c r="DG15" s="96"/>
      <c r="DH15" s="96"/>
      <c r="DI15" s="65" t="str">
        <f t="shared" si="51"/>
        <v>Mars Orbit</v>
      </c>
      <c r="DJ15" s="90"/>
      <c r="DK15" s="90"/>
      <c r="DL15" s="90"/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>
        <v>1</v>
      </c>
      <c r="DX15" s="90"/>
      <c r="DY15" s="90"/>
      <c r="DZ15" s="90"/>
      <c r="EA15" s="90"/>
      <c r="EB15" s="90"/>
      <c r="EC15" s="90"/>
      <c r="ED15" s="90"/>
      <c r="EE15" s="90"/>
      <c r="EF15" s="90"/>
      <c r="EG15" s="90"/>
      <c r="EH15" s="90"/>
      <c r="EI15" s="90"/>
      <c r="EJ15" s="90"/>
      <c r="EK15" s="90"/>
      <c r="EL15" s="90"/>
      <c r="EM15" s="90"/>
      <c r="EN15" s="90"/>
      <c r="EO15" s="90"/>
      <c r="EP15" s="90"/>
      <c r="EQ15" s="90"/>
      <c r="ER15" s="90"/>
      <c r="ES15" s="90"/>
      <c r="ET15" s="90"/>
      <c r="EU15" s="90"/>
      <c r="EV15" s="90"/>
      <c r="EW15" s="64"/>
      <c r="EX15" s="72">
        <v>1965</v>
      </c>
      <c r="EY15" s="81"/>
      <c r="EZ15" s="81"/>
      <c r="FA15" s="81"/>
      <c r="FB15" s="80" t="e">
        <f>_xlfn.XLOOKUP(_xlfn.CONCAT($B15, ",", $D15), $EY$5:$EY$12, $EY$5:$EY$12)</f>
        <v>#N/A</v>
      </c>
      <c r="FC15" s="80" t="e">
        <f>_xlfn.XLOOKUP($FB15, $EY$5:$EY$12, $EZ$5:$EZ$12)</f>
        <v>#N/A</v>
      </c>
      <c r="FD15" s="80" t="e">
        <f>_xlfn.XLOOKUP($FB15, $EY$5:$EY$12, $FA$5:$FA$12)</f>
        <v>#N/A</v>
      </c>
    </row>
    <row r="16" spans="1:168" ht="12" customHeight="1" x14ac:dyDescent="0.15">
      <c r="A16" s="4"/>
      <c r="B16" s="125"/>
      <c r="C16" s="119"/>
      <c r="D16" s="128"/>
      <c r="E16" s="131"/>
      <c r="F16" s="166"/>
      <c r="G16" s="134"/>
      <c r="H16" s="115"/>
      <c r="I16" s="117"/>
      <c r="J16" s="119"/>
      <c r="K16" s="119"/>
      <c r="L16" s="122"/>
      <c r="M16" s="99"/>
      <c r="N16" s="99"/>
      <c r="O16" s="101"/>
      <c r="P16" s="13">
        <v>2</v>
      </c>
      <c r="Q16" s="14"/>
      <c r="R16" s="13" t="str">
        <f>_xlfn.XLOOKUP(Q16, $AB$5:$AB$10, $AC$5:$AC$10, "", 0)</f>
        <v/>
      </c>
      <c r="S16" s="13" t="str">
        <f>IF(Q16="Ion Thruster", 5 * I16, _xlfn.XLOOKUP(Q16, $AB$5:$AB$10, $AD$5:$AD$10, "", 0))</f>
        <v/>
      </c>
      <c r="T16" s="15"/>
      <c r="U16" s="13" t="str">
        <f t="shared" ref="U16:U18" si="64">IF(R16="", "", R16*T16)</f>
        <v/>
      </c>
      <c r="V16" s="13" t="str">
        <f t="shared" ref="V16:V18" si="65">IF(S16="", "", S16*T16)</f>
        <v/>
      </c>
      <c r="W16" s="105"/>
      <c r="X16" s="106"/>
      <c r="Y16" s="44"/>
      <c r="Z16" s="5"/>
      <c r="AA16" s="82"/>
      <c r="AB16" s="64"/>
      <c r="AC16" s="64"/>
      <c r="AD16" s="64"/>
      <c r="AE16" s="158"/>
      <c r="AF16" s="62" t="s">
        <v>29</v>
      </c>
      <c r="AG16" s="66" t="e">
        <f>NA()</f>
        <v>#N/A</v>
      </c>
      <c r="AH16" s="66" t="e">
        <f>NA()</f>
        <v>#N/A</v>
      </c>
      <c r="AI16" s="66" t="e">
        <f>NA()</f>
        <v>#N/A</v>
      </c>
      <c r="AJ16" s="66" t="e">
        <f>NA()</f>
        <v>#N/A</v>
      </c>
      <c r="AK16" s="66" t="e">
        <f>NA()</f>
        <v>#N/A</v>
      </c>
      <c r="AL16" s="66" t="e">
        <f>NA()</f>
        <v>#N/A</v>
      </c>
      <c r="AM16" s="66" t="e">
        <f>NA()</f>
        <v>#N/A</v>
      </c>
      <c r="AN16" s="66" t="e">
        <f>NA()</f>
        <v>#N/A</v>
      </c>
      <c r="AO16" s="66" t="e">
        <f>NA()</f>
        <v>#N/A</v>
      </c>
      <c r="AP16" s="66">
        <v>3</v>
      </c>
      <c r="AQ16" s="66">
        <v>1</v>
      </c>
      <c r="AR16" s="66" t="e">
        <f>NA()</f>
        <v>#N/A</v>
      </c>
      <c r="AS16" s="66">
        <v>3</v>
      </c>
      <c r="AT16" s="66" t="e">
        <f>NA()</f>
        <v>#N/A</v>
      </c>
      <c r="AU16" s="66" t="e">
        <f>NA()</f>
        <v>#N/A</v>
      </c>
      <c r="AV16" s="66" t="e">
        <f>NA()</f>
        <v>#N/A</v>
      </c>
      <c r="AW16" s="66" t="e">
        <f>NA()</f>
        <v>#N/A</v>
      </c>
      <c r="AX16" s="66" t="e">
        <f>NA()</f>
        <v>#N/A</v>
      </c>
      <c r="AY16" s="66" t="e">
        <f>NA()</f>
        <v>#N/A</v>
      </c>
      <c r="AZ16" s="66" t="e">
        <f>NA()</f>
        <v>#N/A</v>
      </c>
      <c r="BA16" s="66" t="e">
        <f>NA()</f>
        <v>#N/A</v>
      </c>
      <c r="BB16" s="66" t="e">
        <f>NA()</f>
        <v>#N/A</v>
      </c>
      <c r="BC16" s="66">
        <v>4</v>
      </c>
      <c r="BD16" s="66" t="e">
        <f>NA()</f>
        <v>#N/A</v>
      </c>
      <c r="BE16" s="66" t="e">
        <f>NA()</f>
        <v>#N/A</v>
      </c>
      <c r="BF16" s="66" t="e">
        <f>NA()</f>
        <v>#N/A</v>
      </c>
      <c r="BG16" s="66" t="e">
        <f>NA()</f>
        <v>#N/A</v>
      </c>
      <c r="BH16" s="66" t="e">
        <f>NA()</f>
        <v>#N/A</v>
      </c>
      <c r="BI16" s="66" t="e">
        <f>NA()</f>
        <v>#N/A</v>
      </c>
      <c r="BJ16" s="66" t="e">
        <f>NA()</f>
        <v>#N/A</v>
      </c>
      <c r="BK16" s="66" t="e">
        <f>NA()</f>
        <v>#N/A</v>
      </c>
      <c r="BL16" s="66" t="e">
        <f>NA()</f>
        <v>#N/A</v>
      </c>
      <c r="BM16" s="66" t="e">
        <f>NA()</f>
        <v>#N/A</v>
      </c>
      <c r="BN16" s="66" t="e">
        <f>NA()</f>
        <v>#N/A</v>
      </c>
      <c r="BO16" s="66" t="e">
        <f>NA()</f>
        <v>#N/A</v>
      </c>
      <c r="BP16" s="66" t="e">
        <f>NA()</f>
        <v>#N/A</v>
      </c>
      <c r="BQ16" s="66" t="e">
        <f>NA()</f>
        <v>#N/A</v>
      </c>
      <c r="BR16" s="66" t="e">
        <f>NA()</f>
        <v>#N/A</v>
      </c>
      <c r="BS16" s="66" t="e">
        <f>NA()</f>
        <v>#N/A</v>
      </c>
      <c r="BT16" s="93"/>
      <c r="BU16" s="95" t="str">
        <f t="shared" si="50"/>
        <v>Mars Fly-by</v>
      </c>
      <c r="BV16" s="96"/>
      <c r="BW16" s="96"/>
      <c r="BX16" s="96"/>
      <c r="BY16" s="96"/>
      <c r="BZ16" s="96"/>
      <c r="CA16" s="96"/>
      <c r="CB16" s="96"/>
      <c r="CC16" s="96"/>
      <c r="CD16" s="96"/>
      <c r="CE16" s="96">
        <v>1</v>
      </c>
      <c r="CF16" s="96"/>
      <c r="CG16" s="96"/>
      <c r="CH16" s="96"/>
      <c r="CI16" s="96"/>
      <c r="CJ16" s="96"/>
      <c r="CK16" s="96">
        <v>-1</v>
      </c>
      <c r="CL16" s="96"/>
      <c r="CM16" s="96"/>
      <c r="CN16" s="96"/>
      <c r="CO16" s="96"/>
      <c r="CP16" s="96"/>
      <c r="CQ16" s="96"/>
      <c r="CR16" s="96">
        <v>3</v>
      </c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65" t="str">
        <f t="shared" si="51"/>
        <v>Mars Fly-by</v>
      </c>
      <c r="DJ16" s="90"/>
      <c r="DK16" s="90"/>
      <c r="DL16" s="90"/>
      <c r="DM16" s="90"/>
      <c r="DN16" s="90"/>
      <c r="DO16" s="90"/>
      <c r="DP16" s="90"/>
      <c r="DQ16" s="90"/>
      <c r="DR16" s="90"/>
      <c r="DS16" s="90">
        <v>1</v>
      </c>
      <c r="DT16" s="90"/>
      <c r="DU16" s="90"/>
      <c r="DV16" s="90"/>
      <c r="DW16" s="90"/>
      <c r="DX16" s="90"/>
      <c r="DY16" s="90"/>
      <c r="DZ16" s="90"/>
      <c r="EA16" s="90"/>
      <c r="EB16" s="90"/>
      <c r="EC16" s="90"/>
      <c r="ED16" s="90"/>
      <c r="EE16" s="90"/>
      <c r="EF16" s="90"/>
      <c r="EG16" s="90"/>
      <c r="EH16" s="90"/>
      <c r="EI16" s="90"/>
      <c r="EJ16" s="90"/>
      <c r="EK16" s="90"/>
      <c r="EL16" s="90"/>
      <c r="EM16" s="90"/>
      <c r="EN16" s="90"/>
      <c r="EO16" s="90"/>
      <c r="EP16" s="90"/>
      <c r="EQ16" s="90"/>
      <c r="ER16" s="90"/>
      <c r="ES16" s="90"/>
      <c r="ET16" s="90"/>
      <c r="EU16" s="90"/>
      <c r="EV16" s="90"/>
      <c r="EW16" s="64"/>
      <c r="EX16" s="72">
        <v>1966</v>
      </c>
      <c r="EY16" s="81"/>
      <c r="EZ16" s="81"/>
      <c r="FA16" s="81"/>
      <c r="FB16" s="80"/>
      <c r="FC16" s="81"/>
      <c r="FD16" s="81"/>
    </row>
    <row r="17" spans="1:160" ht="12" customHeight="1" x14ac:dyDescent="0.15">
      <c r="A17" s="4"/>
      <c r="B17" s="125"/>
      <c r="C17" s="119"/>
      <c r="D17" s="128"/>
      <c r="E17" s="131"/>
      <c r="F17" s="166"/>
      <c r="G17" s="134"/>
      <c r="H17" s="115"/>
      <c r="I17" s="117"/>
      <c r="J17" s="119"/>
      <c r="K17" s="119"/>
      <c r="L17" s="122"/>
      <c r="M17" s="99"/>
      <c r="N17" s="99"/>
      <c r="O17" s="101"/>
      <c r="P17" s="13">
        <v>3</v>
      </c>
      <c r="Q17" s="14"/>
      <c r="R17" s="13" t="str">
        <f>_xlfn.XLOOKUP(Q17, $AB$5:$AB$10, $AC$5:$AC$10, "", 0)</f>
        <v/>
      </c>
      <c r="S17" s="13" t="str">
        <f>IF(Q17="Ion Thruster", 5 * I17, _xlfn.XLOOKUP(Q17, $AB$5:$AB$10, $AD$5:$AD$10, "", 0))</f>
        <v/>
      </c>
      <c r="T17" s="15"/>
      <c r="U17" s="13" t="str">
        <f t="shared" si="64"/>
        <v/>
      </c>
      <c r="V17" s="13" t="str">
        <f t="shared" si="65"/>
        <v/>
      </c>
      <c r="W17" s="107" t="s">
        <v>48</v>
      </c>
      <c r="X17" s="109" t="str">
        <f>IF(B15="", "", K15*U19)</f>
        <v/>
      </c>
      <c r="Y17" s="45"/>
      <c r="Z17" s="5"/>
      <c r="AA17" s="82"/>
      <c r="AB17" s="64"/>
      <c r="AC17" s="64"/>
      <c r="AD17" s="64"/>
      <c r="AE17" s="158"/>
      <c r="AF17" s="62" t="s">
        <v>35</v>
      </c>
      <c r="AG17" s="66" t="e">
        <f>NA()</f>
        <v>#N/A</v>
      </c>
      <c r="AH17" s="66" t="e">
        <f>NA()</f>
        <v>#N/A</v>
      </c>
      <c r="AI17" s="66" t="e">
        <f>NA()</f>
        <v>#N/A</v>
      </c>
      <c r="AJ17" s="66" t="e">
        <f>NA()</f>
        <v>#N/A</v>
      </c>
      <c r="AK17" s="66" t="e">
        <f>NA()</f>
        <v>#N/A</v>
      </c>
      <c r="AL17" s="66" t="e">
        <f>NA()</f>
        <v>#N/A</v>
      </c>
      <c r="AM17" s="66" t="e">
        <f>NA()</f>
        <v>#N/A</v>
      </c>
      <c r="AN17" s="66" t="e">
        <f>NA()</f>
        <v>#N/A</v>
      </c>
      <c r="AO17" s="66" t="e">
        <f>NA()</f>
        <v>#N/A</v>
      </c>
      <c r="AP17" s="66">
        <v>3</v>
      </c>
      <c r="AQ17" s="66" t="e">
        <f>NA()</f>
        <v>#N/A</v>
      </c>
      <c r="AR17" s="66" t="e">
        <f>NA()</f>
        <v>#N/A</v>
      </c>
      <c r="AS17" s="66" t="e">
        <f>NA()</f>
        <v>#N/A</v>
      </c>
      <c r="AT17" s="66" t="e">
        <f>NA()</f>
        <v>#N/A</v>
      </c>
      <c r="AU17" s="66" t="e">
        <f>NA()</f>
        <v>#N/A</v>
      </c>
      <c r="AV17" s="66" t="e">
        <f>NA()</f>
        <v>#N/A</v>
      </c>
      <c r="AW17" s="66" t="e">
        <f>NA()</f>
        <v>#N/A</v>
      </c>
      <c r="AX17" s="66" t="e">
        <f>NA()</f>
        <v>#N/A</v>
      </c>
      <c r="AY17" s="66" t="e">
        <f>NA()</f>
        <v>#N/A</v>
      </c>
      <c r="AZ17" s="66" t="e">
        <f>NA()</f>
        <v>#N/A</v>
      </c>
      <c r="BA17" s="66" t="e">
        <f>NA()</f>
        <v>#N/A</v>
      </c>
      <c r="BB17" s="66" t="e">
        <f>NA()</f>
        <v>#N/A</v>
      </c>
      <c r="BC17" s="66" t="e">
        <f>NA()</f>
        <v>#N/A</v>
      </c>
      <c r="BD17" s="66" t="e">
        <f>NA()</f>
        <v>#N/A</v>
      </c>
      <c r="BE17" s="66" t="e">
        <f>NA()</f>
        <v>#N/A</v>
      </c>
      <c r="BF17" s="66" t="e">
        <f>NA()</f>
        <v>#N/A</v>
      </c>
      <c r="BG17" s="66" t="e">
        <f>NA()</f>
        <v>#N/A</v>
      </c>
      <c r="BH17" s="66" t="e">
        <f>NA()</f>
        <v>#N/A</v>
      </c>
      <c r="BI17" s="66" t="e">
        <f>NA()</f>
        <v>#N/A</v>
      </c>
      <c r="BJ17" s="66" t="e">
        <f>NA()</f>
        <v>#N/A</v>
      </c>
      <c r="BK17" s="66" t="e">
        <f>NA()</f>
        <v>#N/A</v>
      </c>
      <c r="BL17" s="66" t="e">
        <f>NA()</f>
        <v>#N/A</v>
      </c>
      <c r="BM17" s="66" t="e">
        <f>NA()</f>
        <v>#N/A</v>
      </c>
      <c r="BN17" s="66" t="e">
        <f>NA()</f>
        <v>#N/A</v>
      </c>
      <c r="BO17" s="66" t="e">
        <f>NA()</f>
        <v>#N/A</v>
      </c>
      <c r="BP17" s="66" t="e">
        <f>NA()</f>
        <v>#N/A</v>
      </c>
      <c r="BQ17" s="66" t="e">
        <f>NA()</f>
        <v>#N/A</v>
      </c>
      <c r="BR17" s="66" t="e">
        <f>NA()</f>
        <v>#N/A</v>
      </c>
      <c r="BS17" s="66" t="e">
        <f>NA()</f>
        <v>#N/A</v>
      </c>
      <c r="BT17" s="90"/>
      <c r="BU17" s="95" t="str">
        <f t="shared" si="50"/>
        <v>Mars</v>
      </c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65" t="str">
        <f t="shared" si="51"/>
        <v>Mars</v>
      </c>
      <c r="DJ17" s="90"/>
      <c r="DK17" s="90"/>
      <c r="DL17" s="90"/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0"/>
      <c r="EB17" s="90"/>
      <c r="EC17" s="90"/>
      <c r="ED17" s="90"/>
      <c r="EE17" s="90"/>
      <c r="EF17" s="90"/>
      <c r="EG17" s="90"/>
      <c r="EH17" s="90"/>
      <c r="EI17" s="90"/>
      <c r="EJ17" s="90"/>
      <c r="EK17" s="90"/>
      <c r="EL17" s="90"/>
      <c r="EM17" s="90"/>
      <c r="EN17" s="90"/>
      <c r="EO17" s="90"/>
      <c r="EP17" s="90"/>
      <c r="EQ17" s="90"/>
      <c r="ER17" s="90"/>
      <c r="ES17" s="90"/>
      <c r="ET17" s="90"/>
      <c r="EU17" s="90"/>
      <c r="EV17" s="90"/>
      <c r="EW17" s="64"/>
      <c r="EX17" s="72">
        <v>1967</v>
      </c>
      <c r="EY17" s="81"/>
      <c r="EZ17" s="81"/>
      <c r="FA17" s="81"/>
      <c r="FB17" s="80"/>
      <c r="FC17" s="81"/>
      <c r="FD17" s="81"/>
    </row>
    <row r="18" spans="1:160" ht="12" customHeight="1" x14ac:dyDescent="0.15">
      <c r="A18" s="4"/>
      <c r="B18" s="125"/>
      <c r="C18" s="119"/>
      <c r="D18" s="128"/>
      <c r="E18" s="131"/>
      <c r="F18" s="166"/>
      <c r="G18" s="134"/>
      <c r="H18" s="115"/>
      <c r="I18" s="117"/>
      <c r="J18" s="119"/>
      <c r="K18" s="119"/>
      <c r="L18" s="122"/>
      <c r="M18" s="99"/>
      <c r="N18" s="99"/>
      <c r="O18" s="101"/>
      <c r="P18" s="13">
        <v>4</v>
      </c>
      <c r="Q18" s="14"/>
      <c r="R18" s="13" t="str">
        <f>_xlfn.XLOOKUP(Q18, $AB$5:$AB$10, $AC$5:$AC$10, "", 0)</f>
        <v/>
      </c>
      <c r="S18" s="13" t="str">
        <f>IF(Q18="Ion Thruster", 5 * I18, _xlfn.XLOOKUP(Q18, $AB$5:$AB$10, $AD$5:$AD$10, "", 0))</f>
        <v/>
      </c>
      <c r="T18" s="15"/>
      <c r="U18" s="13" t="str">
        <f t="shared" si="64"/>
        <v/>
      </c>
      <c r="V18" s="13" t="str">
        <f t="shared" si="65"/>
        <v/>
      </c>
      <c r="W18" s="108"/>
      <c r="X18" s="110"/>
      <c r="Y18" s="44"/>
      <c r="Z18" s="5"/>
      <c r="AA18" s="82"/>
      <c r="AB18" s="64"/>
      <c r="AC18" s="64"/>
      <c r="AD18" s="64"/>
      <c r="AE18" s="158"/>
      <c r="AF18" s="62" t="s">
        <v>36</v>
      </c>
      <c r="AG18" s="66" t="e">
        <f>NA()</f>
        <v>#N/A</v>
      </c>
      <c r="AH18" s="66" t="e">
        <f>NA()</f>
        <v>#N/A</v>
      </c>
      <c r="AI18" s="66" t="e">
        <f>NA()</f>
        <v>#N/A</v>
      </c>
      <c r="AJ18" s="66" t="e">
        <f>NA()</f>
        <v>#N/A</v>
      </c>
      <c r="AK18" s="66" t="e">
        <f>NA()</f>
        <v>#N/A</v>
      </c>
      <c r="AL18" s="66" t="e">
        <f>NA()</f>
        <v>#N/A</v>
      </c>
      <c r="AM18" s="66" t="e">
        <f>NA()</f>
        <v>#N/A</v>
      </c>
      <c r="AN18" s="66" t="e">
        <f>NA()</f>
        <v>#N/A</v>
      </c>
      <c r="AO18" s="66" t="e">
        <f>NA()</f>
        <v>#N/A</v>
      </c>
      <c r="AP18" s="66">
        <v>1</v>
      </c>
      <c r="AQ18" s="66" t="e">
        <f>NA()</f>
        <v>#N/A</v>
      </c>
      <c r="AR18" s="66" t="e">
        <f>NA()</f>
        <v>#N/A</v>
      </c>
      <c r="AS18" s="66" t="e">
        <f>NA()</f>
        <v>#N/A</v>
      </c>
      <c r="AT18" s="66" t="e">
        <f>NA()</f>
        <v>#N/A</v>
      </c>
      <c r="AU18" s="66" t="e">
        <f>NA()</f>
        <v>#N/A</v>
      </c>
      <c r="AV18" s="66" t="e">
        <f>NA()</f>
        <v>#N/A</v>
      </c>
      <c r="AW18" s="66" t="e">
        <f>NA()</f>
        <v>#N/A</v>
      </c>
      <c r="AX18" s="66" t="e">
        <f>NA()</f>
        <v>#N/A</v>
      </c>
      <c r="AY18" s="66" t="e">
        <f>NA()</f>
        <v>#N/A</v>
      </c>
      <c r="AZ18" s="66" t="e">
        <f>NA()</f>
        <v>#N/A</v>
      </c>
      <c r="BA18" s="66" t="e">
        <f>NA()</f>
        <v>#N/A</v>
      </c>
      <c r="BB18" s="66" t="e">
        <f>NA()</f>
        <v>#N/A</v>
      </c>
      <c r="BC18" s="66" t="e">
        <f>NA()</f>
        <v>#N/A</v>
      </c>
      <c r="BD18" s="66" t="e">
        <f>NA()</f>
        <v>#N/A</v>
      </c>
      <c r="BE18" s="66" t="e">
        <f>NA()</f>
        <v>#N/A</v>
      </c>
      <c r="BF18" s="66" t="e">
        <f>NA()</f>
        <v>#N/A</v>
      </c>
      <c r="BG18" s="66" t="e">
        <f>NA()</f>
        <v>#N/A</v>
      </c>
      <c r="BH18" s="66" t="e">
        <f>NA()</f>
        <v>#N/A</v>
      </c>
      <c r="BI18" s="66" t="e">
        <f>NA()</f>
        <v>#N/A</v>
      </c>
      <c r="BJ18" s="66" t="e">
        <f>NA()</f>
        <v>#N/A</v>
      </c>
      <c r="BK18" s="66" t="e">
        <f>NA()</f>
        <v>#N/A</v>
      </c>
      <c r="BL18" s="66" t="e">
        <f>NA()</f>
        <v>#N/A</v>
      </c>
      <c r="BM18" s="66" t="e">
        <f>NA()</f>
        <v>#N/A</v>
      </c>
      <c r="BN18" s="66" t="e">
        <f>NA()</f>
        <v>#N/A</v>
      </c>
      <c r="BO18" s="66" t="e">
        <f>NA()</f>
        <v>#N/A</v>
      </c>
      <c r="BP18" s="66" t="e">
        <f>NA()</f>
        <v>#N/A</v>
      </c>
      <c r="BQ18" s="66" t="e">
        <f>NA()</f>
        <v>#N/A</v>
      </c>
      <c r="BR18" s="66" t="e">
        <f>NA()</f>
        <v>#N/A</v>
      </c>
      <c r="BS18" s="66" t="e">
        <f>NA()</f>
        <v>#N/A</v>
      </c>
      <c r="BT18" s="90"/>
      <c r="BU18" s="95" t="str">
        <f t="shared" si="50"/>
        <v>Phobos</v>
      </c>
      <c r="BV18" s="96"/>
      <c r="BW18" s="96"/>
      <c r="BX18" s="96"/>
      <c r="BY18" s="96"/>
      <c r="BZ18" s="96"/>
      <c r="CA18" s="96"/>
      <c r="CB18" s="96"/>
      <c r="CC18" s="96"/>
      <c r="CD18" s="96"/>
      <c r="CE18" s="96">
        <v>-1</v>
      </c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65" t="str">
        <f t="shared" si="51"/>
        <v>Phobos</v>
      </c>
      <c r="DJ18" s="90"/>
      <c r="DK18" s="90"/>
      <c r="DL18" s="90"/>
      <c r="DM18" s="90"/>
      <c r="DN18" s="90"/>
      <c r="DO18" s="90"/>
      <c r="DP18" s="90"/>
      <c r="DQ18" s="90"/>
      <c r="DR18" s="90"/>
      <c r="DS18" s="90">
        <v>1</v>
      </c>
      <c r="DT18" s="90"/>
      <c r="DU18" s="90"/>
      <c r="DV18" s="90"/>
      <c r="DW18" s="90"/>
      <c r="DX18" s="90"/>
      <c r="DY18" s="90"/>
      <c r="DZ18" s="90"/>
      <c r="EA18" s="90"/>
      <c r="EB18" s="90"/>
      <c r="EC18" s="90"/>
      <c r="ED18" s="90"/>
      <c r="EE18" s="90"/>
      <c r="EF18" s="90"/>
      <c r="EG18" s="90"/>
      <c r="EH18" s="90"/>
      <c r="EI18" s="90"/>
      <c r="EJ18" s="90"/>
      <c r="EK18" s="90"/>
      <c r="EL18" s="90"/>
      <c r="EM18" s="90"/>
      <c r="EN18" s="90"/>
      <c r="EO18" s="90"/>
      <c r="EP18" s="90"/>
      <c r="EQ18" s="90"/>
      <c r="ER18" s="90"/>
      <c r="ES18" s="90"/>
      <c r="ET18" s="90"/>
      <c r="EU18" s="90"/>
      <c r="EV18" s="90"/>
      <c r="EW18" s="64"/>
      <c r="EX18" s="72">
        <v>1968</v>
      </c>
      <c r="EY18" s="81"/>
      <c r="EZ18" s="81"/>
      <c r="FA18" s="81"/>
      <c r="FB18" s="80"/>
      <c r="FC18" s="81"/>
      <c r="FD18" s="81"/>
    </row>
    <row r="19" spans="1:160" ht="12" customHeight="1" x14ac:dyDescent="0.15">
      <c r="A19" s="4"/>
      <c r="B19" s="143"/>
      <c r="C19" s="141"/>
      <c r="D19" s="144"/>
      <c r="E19" s="145"/>
      <c r="F19" s="167"/>
      <c r="G19" s="146"/>
      <c r="H19" s="115"/>
      <c r="I19" s="140"/>
      <c r="J19" s="141"/>
      <c r="K19" s="141"/>
      <c r="L19" s="142"/>
      <c r="M19" s="136"/>
      <c r="N19" s="136"/>
      <c r="O19" s="114"/>
      <c r="P19" s="137"/>
      <c r="Q19" s="138"/>
      <c r="R19" s="138"/>
      <c r="S19" s="139"/>
      <c r="T19" s="16" t="s">
        <v>47</v>
      </c>
      <c r="U19" s="17" t="str">
        <f>IF(O15="","",O15+SUM(U15:U18))</f>
        <v/>
      </c>
      <c r="V19" s="17" t="str">
        <f>IF(B15="", "", SUM(V15:V18))</f>
        <v/>
      </c>
      <c r="W19" s="18" t="s">
        <v>41</v>
      </c>
      <c r="X19" s="19" t="str">
        <f>IF($B15="","",IF(V19 &gt;= X17, "Y", "N"))</f>
        <v/>
      </c>
      <c r="Y19" s="46"/>
      <c r="Z19" s="5"/>
      <c r="AA19" s="82"/>
      <c r="AB19" s="64"/>
      <c r="AC19" s="64"/>
      <c r="AD19" s="64"/>
      <c r="AE19" s="158"/>
      <c r="AF19" s="62" t="s">
        <v>31</v>
      </c>
      <c r="AG19" s="66" t="e">
        <f>NA()</f>
        <v>#N/A</v>
      </c>
      <c r="AH19" s="66" t="e">
        <f>NA()</f>
        <v>#N/A</v>
      </c>
      <c r="AI19" s="66" t="e">
        <f>NA()</f>
        <v>#N/A</v>
      </c>
      <c r="AJ19" s="66" t="e">
        <f>NA()</f>
        <v>#N/A</v>
      </c>
      <c r="AK19" s="66" t="e">
        <f>NA()</f>
        <v>#N/A</v>
      </c>
      <c r="AL19" s="66" t="e">
        <f>NA()</f>
        <v>#N/A</v>
      </c>
      <c r="AM19" s="66" t="e">
        <f>NA()</f>
        <v>#N/A</v>
      </c>
      <c r="AN19" s="66" t="e">
        <f>NA()</f>
        <v>#N/A</v>
      </c>
      <c r="AO19" s="66" t="e">
        <f>NA()</f>
        <v>#N/A</v>
      </c>
      <c r="AP19" s="66" t="e">
        <f>NA()</f>
        <v>#N/A</v>
      </c>
      <c r="AQ19" s="66" t="e">
        <f>NA()</f>
        <v>#N/A</v>
      </c>
      <c r="AR19" s="66" t="e">
        <f>NA()</f>
        <v>#N/A</v>
      </c>
      <c r="AS19" s="66" t="e">
        <f>NA()</f>
        <v>#N/A</v>
      </c>
      <c r="AT19" s="66" t="e">
        <f>NA()</f>
        <v>#N/A</v>
      </c>
      <c r="AU19" s="66" t="e">
        <f>NA()</f>
        <v>#N/A</v>
      </c>
      <c r="AV19" s="66">
        <v>2</v>
      </c>
      <c r="AW19" s="66">
        <v>4</v>
      </c>
      <c r="AX19" s="66" t="e">
        <f>NA()</f>
        <v>#N/A</v>
      </c>
      <c r="AY19" s="66" t="e">
        <f>NA()</f>
        <v>#N/A</v>
      </c>
      <c r="AZ19" s="66" t="e">
        <f>NA()</f>
        <v>#N/A</v>
      </c>
      <c r="BA19" s="66" t="e">
        <f>NA()</f>
        <v>#N/A</v>
      </c>
      <c r="BB19" s="66" t="e">
        <f>NA()</f>
        <v>#N/A</v>
      </c>
      <c r="BC19" s="66" t="e">
        <f>NA()</f>
        <v>#N/A</v>
      </c>
      <c r="BD19" s="66" t="e">
        <f>NA()</f>
        <v>#N/A</v>
      </c>
      <c r="BE19" s="66" t="e">
        <f>NA()</f>
        <v>#N/A</v>
      </c>
      <c r="BF19" s="66" t="e">
        <f>NA()</f>
        <v>#N/A</v>
      </c>
      <c r="BG19" s="66" t="e">
        <f>NA()</f>
        <v>#N/A</v>
      </c>
      <c r="BH19" s="66" t="e">
        <f>NA()</f>
        <v>#N/A</v>
      </c>
      <c r="BI19" s="66" t="e">
        <f>NA()</f>
        <v>#N/A</v>
      </c>
      <c r="BJ19" s="66" t="e">
        <f>NA()</f>
        <v>#N/A</v>
      </c>
      <c r="BK19" s="66" t="e">
        <f>NA()</f>
        <v>#N/A</v>
      </c>
      <c r="BL19" s="66" t="e">
        <f>NA()</f>
        <v>#N/A</v>
      </c>
      <c r="BM19" s="66" t="e">
        <f>NA()</f>
        <v>#N/A</v>
      </c>
      <c r="BN19" s="66" t="e">
        <f>NA()</f>
        <v>#N/A</v>
      </c>
      <c r="BO19" s="66" t="e">
        <f>NA()</f>
        <v>#N/A</v>
      </c>
      <c r="BP19" s="66" t="e">
        <f>NA()</f>
        <v>#N/A</v>
      </c>
      <c r="BQ19" s="66" t="e">
        <f>NA()</f>
        <v>#N/A</v>
      </c>
      <c r="BR19" s="66" t="e">
        <f>NA()</f>
        <v>#N/A</v>
      </c>
      <c r="BS19" s="66" t="e">
        <f>NA()</f>
        <v>#N/A</v>
      </c>
      <c r="BT19" s="90"/>
      <c r="BU19" s="95" t="str">
        <f t="shared" si="50"/>
        <v>Mercury Fly-by</v>
      </c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>
        <v>-1</v>
      </c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65" t="str">
        <f t="shared" si="51"/>
        <v>Mercury Fly-by</v>
      </c>
      <c r="DJ19" s="90"/>
      <c r="DK19" s="90"/>
      <c r="DL19" s="90"/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>
        <v>1</v>
      </c>
      <c r="DZ19" s="90"/>
      <c r="EA19" s="90"/>
      <c r="EB19" s="90"/>
      <c r="EC19" s="90"/>
      <c r="ED19" s="90"/>
      <c r="EE19" s="90"/>
      <c r="EF19" s="90"/>
      <c r="EG19" s="90"/>
      <c r="EH19" s="90"/>
      <c r="EI19" s="90"/>
      <c r="EJ19" s="90"/>
      <c r="EK19" s="90"/>
      <c r="EL19" s="90"/>
      <c r="EM19" s="90"/>
      <c r="EN19" s="90"/>
      <c r="EO19" s="90"/>
      <c r="EP19" s="90"/>
      <c r="EQ19" s="90"/>
      <c r="ER19" s="90"/>
      <c r="ES19" s="90"/>
      <c r="ET19" s="90"/>
      <c r="EU19" s="90"/>
      <c r="EV19" s="90"/>
      <c r="EW19" s="64"/>
      <c r="EX19" s="72">
        <v>1969</v>
      </c>
      <c r="EY19" s="81"/>
      <c r="EZ19" s="81"/>
      <c r="FA19" s="81"/>
      <c r="FB19" s="80"/>
      <c r="FC19" s="81"/>
      <c r="FD19" s="81"/>
    </row>
    <row r="20" spans="1:160" ht="12" customHeight="1" x14ac:dyDescent="0.15">
      <c r="A20" s="4"/>
      <c r="B20" s="124"/>
      <c r="C20" s="119" t="str">
        <f t="shared" ref="C20" si="66">IF(B20="", "", "to")</f>
        <v/>
      </c>
      <c r="D20" s="127"/>
      <c r="E20" s="130" t="str">
        <f t="shared" ref="E20" si="67">IF(B20="","",IF(BT20&lt;0,BT20,""))</f>
        <v/>
      </c>
      <c r="F20" s="121" t="s">
        <v>85</v>
      </c>
      <c r="G20" s="133" t="str">
        <f t="shared" ref="G20" si="68">IF(B20="","",IF(OR(BT20&gt;0,AND(BT20&lt;0,F20="Y")),ABS(BT20),0))</f>
        <v/>
      </c>
      <c r="H20" s="115"/>
      <c r="I20" s="117" t="str">
        <f t="shared" ref="I20" si="69">IF(B20="","",ROUNDUP(G20*H20,0))</f>
        <v/>
      </c>
      <c r="J20" s="119" t="str" cm="1">
        <f t="array" ref="J20">IF(B20="", "", _xlfn.XLOOKUP(B20, Origins, _xlfn.XLOOKUP(D20, Destinations, Maneuver_Difficulties,"")))</f>
        <v/>
      </c>
      <c r="K20" s="119" t="str">
        <f t="shared" ref="K20" si="70">IF(AND(H20&lt;1, H20&gt;0), ROUNDUP(J20/H20, 0), J20)</f>
        <v/>
      </c>
      <c r="L20" s="121"/>
      <c r="M20" s="98" t="str">
        <f>IF(B20="","",IF(ISNA(FB20),"-",IF(AND(L20-FC20 &gt;= 0, MOD(L20-FC20,FD20)=0),"Y","N")))</f>
        <v/>
      </c>
      <c r="N20" s="98" t="str">
        <f t="shared" ref="N20" si="71">IF(L20="", "", L20+I20)</f>
        <v/>
      </c>
      <c r="O20" s="101"/>
      <c r="P20" s="13">
        <v>1</v>
      </c>
      <c r="Q20" s="14"/>
      <c r="R20" s="13" t="str">
        <f>_xlfn.XLOOKUP(Q20, $AB$5:$AB$10, $AC$5:$AC$10, "", 0)</f>
        <v/>
      </c>
      <c r="S20" s="13" t="str">
        <f>IF(Q20="Ion Thruster", 5 * I20, _xlfn.XLOOKUP(Q20, $AB$5:$AB$10, $AD$5:$AD$10, "", 0))</f>
        <v/>
      </c>
      <c r="T20" s="15"/>
      <c r="U20" s="13" t="str">
        <f t="shared" ref="U20:U23" si="72">IF(R20="", "", R20*T20)</f>
        <v/>
      </c>
      <c r="V20" s="13" t="str">
        <f t="shared" ref="V20:V23" si="73">IF(S20="", "", S20*T20)</f>
        <v/>
      </c>
      <c r="W20" s="103"/>
      <c r="X20" s="104"/>
      <c r="Y20" s="43"/>
      <c r="Z20" s="5"/>
      <c r="AA20" s="82"/>
      <c r="AB20" s="64"/>
      <c r="AC20" s="64"/>
      <c r="AD20" s="64"/>
      <c r="AE20" s="158"/>
      <c r="AF20" s="62" t="s">
        <v>37</v>
      </c>
      <c r="AG20" s="66" t="e">
        <f>NA()</f>
        <v>#N/A</v>
      </c>
      <c r="AH20" s="66" t="e">
        <f>NA()</f>
        <v>#N/A</v>
      </c>
      <c r="AI20" s="66" t="e">
        <f>NA()</f>
        <v>#N/A</v>
      </c>
      <c r="AJ20" s="66" t="e">
        <f>NA()</f>
        <v>#N/A</v>
      </c>
      <c r="AK20" s="66" t="e">
        <f>NA()</f>
        <v>#N/A</v>
      </c>
      <c r="AL20" s="66" t="e">
        <f>NA()</f>
        <v>#N/A</v>
      </c>
      <c r="AM20" s="66" t="e">
        <f>NA()</f>
        <v>#N/A</v>
      </c>
      <c r="AN20" s="66">
        <v>7</v>
      </c>
      <c r="AO20" s="66" t="e">
        <f>NA()</f>
        <v>#N/A</v>
      </c>
      <c r="AP20" s="66" t="e">
        <f>NA()</f>
        <v>#N/A</v>
      </c>
      <c r="AQ20" s="66" t="e">
        <f>NA()</f>
        <v>#N/A</v>
      </c>
      <c r="AR20" s="66" t="e">
        <f>NA()</f>
        <v>#N/A</v>
      </c>
      <c r="AS20" s="66" t="e">
        <f>NA()</f>
        <v>#N/A</v>
      </c>
      <c r="AT20" s="66" t="e">
        <f>NA()</f>
        <v>#N/A</v>
      </c>
      <c r="AU20" s="66" t="e">
        <f>NA()</f>
        <v>#N/A</v>
      </c>
      <c r="AV20" s="66" t="e">
        <f>NA()</f>
        <v>#N/A</v>
      </c>
      <c r="AW20" s="66">
        <v>2</v>
      </c>
      <c r="AX20" s="66" t="e">
        <f>NA()</f>
        <v>#N/A</v>
      </c>
      <c r="AY20" s="66" t="e">
        <f>NA()</f>
        <v>#N/A</v>
      </c>
      <c r="AZ20" s="66" t="e">
        <f>NA()</f>
        <v>#N/A</v>
      </c>
      <c r="BA20" s="66" t="e">
        <f>NA()</f>
        <v>#N/A</v>
      </c>
      <c r="BB20" s="66" t="e">
        <f>NA()</f>
        <v>#N/A</v>
      </c>
      <c r="BC20" s="66" t="e">
        <f>NA()</f>
        <v>#N/A</v>
      </c>
      <c r="BD20" s="66" t="e">
        <f>NA()</f>
        <v>#N/A</v>
      </c>
      <c r="BE20" s="66" t="e">
        <f>NA()</f>
        <v>#N/A</v>
      </c>
      <c r="BF20" s="66" t="e">
        <f>NA()</f>
        <v>#N/A</v>
      </c>
      <c r="BG20" s="66" t="e">
        <f>NA()</f>
        <v>#N/A</v>
      </c>
      <c r="BH20" s="66" t="e">
        <f>NA()</f>
        <v>#N/A</v>
      </c>
      <c r="BI20" s="66" t="e">
        <f>NA()</f>
        <v>#N/A</v>
      </c>
      <c r="BJ20" s="66" t="e">
        <f>NA()</f>
        <v>#N/A</v>
      </c>
      <c r="BK20" s="66" t="e">
        <f>NA()</f>
        <v>#N/A</v>
      </c>
      <c r="BL20" s="66" t="e">
        <f>NA()</f>
        <v>#N/A</v>
      </c>
      <c r="BM20" s="66" t="e">
        <f>NA()</f>
        <v>#N/A</v>
      </c>
      <c r="BN20" s="66" t="e">
        <f>NA()</f>
        <v>#N/A</v>
      </c>
      <c r="BO20" s="66" t="e">
        <f>NA()</f>
        <v>#N/A</v>
      </c>
      <c r="BP20" s="66" t="e">
        <f>NA()</f>
        <v>#N/A</v>
      </c>
      <c r="BQ20" s="66" t="e">
        <f>NA()</f>
        <v>#N/A</v>
      </c>
      <c r="BR20" s="66" t="e">
        <f>NA()</f>
        <v>#N/A</v>
      </c>
      <c r="BS20" s="66" t="e">
        <f>NA()</f>
        <v>#N/A</v>
      </c>
      <c r="BT20" s="94" t="e" cm="1">
        <f t="array" ref="BT20">_xlfn.XLOOKUP(B20,Origins,_xlfn.XLOOKUP(D20,Destinations,Maneuver_Years))</f>
        <v>#N/A</v>
      </c>
      <c r="BU20" s="95" t="str">
        <f t="shared" si="50"/>
        <v>Mercury Orbit</v>
      </c>
      <c r="BV20" s="96"/>
      <c r="BW20" s="96"/>
      <c r="BX20" s="96"/>
      <c r="BY20" s="96"/>
      <c r="BZ20" s="96"/>
      <c r="CA20" s="96"/>
      <c r="CB20" s="96"/>
      <c r="CC20" s="96">
        <v>1</v>
      </c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65" t="str">
        <f t="shared" si="51"/>
        <v>Mercury Orbit</v>
      </c>
      <c r="DJ20" s="90"/>
      <c r="DK20" s="90"/>
      <c r="DL20" s="90"/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90"/>
      <c r="EB20" s="90"/>
      <c r="EC20" s="90"/>
      <c r="ED20" s="90"/>
      <c r="EE20" s="90"/>
      <c r="EF20" s="90"/>
      <c r="EG20" s="90"/>
      <c r="EH20" s="90"/>
      <c r="EI20" s="90"/>
      <c r="EJ20" s="90"/>
      <c r="EK20" s="90"/>
      <c r="EL20" s="90"/>
      <c r="EM20" s="90"/>
      <c r="EN20" s="90"/>
      <c r="EO20" s="90"/>
      <c r="EP20" s="90"/>
      <c r="EQ20" s="90"/>
      <c r="ER20" s="90"/>
      <c r="ES20" s="90"/>
      <c r="ET20" s="90"/>
      <c r="EU20" s="90"/>
      <c r="EV20" s="90"/>
      <c r="EW20" s="64"/>
      <c r="EX20" s="72">
        <v>1970</v>
      </c>
      <c r="EY20" s="81"/>
      <c r="EZ20" s="81"/>
      <c r="FA20" s="81"/>
      <c r="FB20" s="80" t="e">
        <f>_xlfn.XLOOKUP(_xlfn.CONCAT($B20, ",", $D20), $EY$5:$EY$12, $EY$5:$EY$12)</f>
        <v>#N/A</v>
      </c>
      <c r="FC20" s="80" t="e">
        <f>_xlfn.XLOOKUP($FB20, $EY$5:$EY$12, $EZ$5:$EZ$12)</f>
        <v>#N/A</v>
      </c>
      <c r="FD20" s="80" t="e">
        <f>_xlfn.XLOOKUP($FB20, $EY$5:$EY$12, $FA$5:$FA$12)</f>
        <v>#N/A</v>
      </c>
    </row>
    <row r="21" spans="1:160" ht="12" customHeight="1" x14ac:dyDescent="0.15">
      <c r="A21" s="4"/>
      <c r="B21" s="125"/>
      <c r="C21" s="119"/>
      <c r="D21" s="128"/>
      <c r="E21" s="131"/>
      <c r="F21" s="166"/>
      <c r="G21" s="134"/>
      <c r="H21" s="115"/>
      <c r="I21" s="117"/>
      <c r="J21" s="119"/>
      <c r="K21" s="119"/>
      <c r="L21" s="122"/>
      <c r="M21" s="99"/>
      <c r="N21" s="99"/>
      <c r="O21" s="101"/>
      <c r="P21" s="13">
        <v>2</v>
      </c>
      <c r="Q21" s="14"/>
      <c r="R21" s="13" t="str">
        <f>_xlfn.XLOOKUP(Q21, $AB$5:$AB$10, $AC$5:$AC$10, "", 0)</f>
        <v/>
      </c>
      <c r="S21" s="13" t="str">
        <f>IF(Q21="Ion Thruster", 5 * I21, _xlfn.XLOOKUP(Q21, $AB$5:$AB$10, $AD$5:$AD$10, "", 0))</f>
        <v/>
      </c>
      <c r="T21" s="15"/>
      <c r="U21" s="13" t="str">
        <f t="shared" si="72"/>
        <v/>
      </c>
      <c r="V21" s="13" t="str">
        <f t="shared" si="73"/>
        <v/>
      </c>
      <c r="W21" s="105"/>
      <c r="X21" s="106"/>
      <c r="Y21" s="44"/>
      <c r="Z21" s="5"/>
      <c r="AA21" s="82"/>
      <c r="AB21" s="64"/>
      <c r="AC21" s="64"/>
      <c r="AD21" s="64"/>
      <c r="AE21" s="158"/>
      <c r="AF21" s="62" t="s">
        <v>38</v>
      </c>
      <c r="AG21" s="66" t="e">
        <f>NA()</f>
        <v>#N/A</v>
      </c>
      <c r="AH21" s="66" t="e">
        <f>NA()</f>
        <v>#N/A</v>
      </c>
      <c r="AI21" s="66" t="e">
        <f>NA()</f>
        <v>#N/A</v>
      </c>
      <c r="AJ21" s="66" t="e">
        <f>NA()</f>
        <v>#N/A</v>
      </c>
      <c r="AK21" s="66" t="e">
        <f>NA()</f>
        <v>#N/A</v>
      </c>
      <c r="AL21" s="66" t="e">
        <f>NA()</f>
        <v>#N/A</v>
      </c>
      <c r="AM21" s="66" t="e">
        <f>NA()</f>
        <v>#N/A</v>
      </c>
      <c r="AN21" s="66" t="e">
        <f>NA()</f>
        <v>#N/A</v>
      </c>
      <c r="AO21" s="66" t="e">
        <f>NA()</f>
        <v>#N/A</v>
      </c>
      <c r="AP21" s="66" t="e">
        <f>NA()</f>
        <v>#N/A</v>
      </c>
      <c r="AQ21" s="66" t="e">
        <f>NA()</f>
        <v>#N/A</v>
      </c>
      <c r="AR21" s="66" t="e">
        <f>NA()</f>
        <v>#N/A</v>
      </c>
      <c r="AS21" s="66" t="e">
        <f>NA()</f>
        <v>#N/A</v>
      </c>
      <c r="AT21" s="66" t="e">
        <f>NA()</f>
        <v>#N/A</v>
      </c>
      <c r="AU21" s="66" t="e">
        <f>NA()</f>
        <v>#N/A</v>
      </c>
      <c r="AV21" s="66">
        <v>2</v>
      </c>
      <c r="AW21" s="66" t="e">
        <f>NA()</f>
        <v>#N/A</v>
      </c>
      <c r="AX21" s="66" t="e">
        <f>NA()</f>
        <v>#N/A</v>
      </c>
      <c r="AY21" s="66" t="e">
        <f>NA()</f>
        <v>#N/A</v>
      </c>
      <c r="AZ21" s="66" t="e">
        <f>NA()</f>
        <v>#N/A</v>
      </c>
      <c r="BA21" s="66" t="e">
        <f>NA()</f>
        <v>#N/A</v>
      </c>
      <c r="BB21" s="66" t="e">
        <f>NA()</f>
        <v>#N/A</v>
      </c>
      <c r="BC21" s="66" t="e">
        <f>NA()</f>
        <v>#N/A</v>
      </c>
      <c r="BD21" s="66" t="e">
        <f>NA()</f>
        <v>#N/A</v>
      </c>
      <c r="BE21" s="66" t="e">
        <f>NA()</f>
        <v>#N/A</v>
      </c>
      <c r="BF21" s="66" t="e">
        <f>NA()</f>
        <v>#N/A</v>
      </c>
      <c r="BG21" s="66" t="e">
        <f>NA()</f>
        <v>#N/A</v>
      </c>
      <c r="BH21" s="66" t="e">
        <f>NA()</f>
        <v>#N/A</v>
      </c>
      <c r="BI21" s="66" t="e">
        <f>NA()</f>
        <v>#N/A</v>
      </c>
      <c r="BJ21" s="66" t="e">
        <f>NA()</f>
        <v>#N/A</v>
      </c>
      <c r="BK21" s="66" t="e">
        <f>NA()</f>
        <v>#N/A</v>
      </c>
      <c r="BL21" s="66" t="e">
        <f>NA()</f>
        <v>#N/A</v>
      </c>
      <c r="BM21" s="66" t="e">
        <f>NA()</f>
        <v>#N/A</v>
      </c>
      <c r="BN21" s="66" t="e">
        <f>NA()</f>
        <v>#N/A</v>
      </c>
      <c r="BO21" s="66" t="e">
        <f>NA()</f>
        <v>#N/A</v>
      </c>
      <c r="BP21" s="66" t="e">
        <f>NA()</f>
        <v>#N/A</v>
      </c>
      <c r="BQ21" s="66" t="e">
        <f>NA()</f>
        <v>#N/A</v>
      </c>
      <c r="BR21" s="66" t="e">
        <f>NA()</f>
        <v>#N/A</v>
      </c>
      <c r="BS21" s="66" t="e">
        <f>NA()</f>
        <v>#N/A</v>
      </c>
      <c r="BT21" s="93"/>
      <c r="BU21" s="95" t="str">
        <f t="shared" si="50"/>
        <v>Mercury</v>
      </c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65" t="str">
        <f t="shared" si="51"/>
        <v>Mercury</v>
      </c>
      <c r="DJ21" s="90"/>
      <c r="DK21" s="90"/>
      <c r="DL21" s="90"/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90"/>
      <c r="EB21" s="90"/>
      <c r="EC21" s="90"/>
      <c r="ED21" s="90"/>
      <c r="EE21" s="90"/>
      <c r="EF21" s="90"/>
      <c r="EG21" s="90"/>
      <c r="EH21" s="90"/>
      <c r="EI21" s="90"/>
      <c r="EJ21" s="90"/>
      <c r="EK21" s="90"/>
      <c r="EL21" s="90"/>
      <c r="EM21" s="90"/>
      <c r="EN21" s="90"/>
      <c r="EO21" s="90"/>
      <c r="EP21" s="90"/>
      <c r="EQ21" s="90"/>
      <c r="ER21" s="90"/>
      <c r="ES21" s="90"/>
      <c r="ET21" s="90"/>
      <c r="EU21" s="90"/>
      <c r="EV21" s="90"/>
      <c r="EW21" s="64"/>
      <c r="EX21" s="72">
        <v>1971</v>
      </c>
      <c r="EY21" s="81"/>
      <c r="EZ21" s="81"/>
      <c r="FA21" s="81"/>
      <c r="FB21" s="80"/>
      <c r="FC21" s="81"/>
      <c r="FD21" s="81"/>
    </row>
    <row r="22" spans="1:160" ht="12" customHeight="1" x14ac:dyDescent="0.15">
      <c r="A22" s="4"/>
      <c r="B22" s="125"/>
      <c r="C22" s="119"/>
      <c r="D22" s="128"/>
      <c r="E22" s="131"/>
      <c r="F22" s="166"/>
      <c r="G22" s="134"/>
      <c r="H22" s="115"/>
      <c r="I22" s="117"/>
      <c r="J22" s="119"/>
      <c r="K22" s="119"/>
      <c r="L22" s="122"/>
      <c r="M22" s="99"/>
      <c r="N22" s="99"/>
      <c r="O22" s="101"/>
      <c r="P22" s="13">
        <v>3</v>
      </c>
      <c r="Q22" s="14"/>
      <c r="R22" s="13" t="str">
        <f>_xlfn.XLOOKUP(Q22, $AB$5:$AB$10, $AC$5:$AC$10, "", 0)</f>
        <v/>
      </c>
      <c r="S22" s="13" t="str">
        <f>IF(Q22="Ion Thruster", 5 * I22, _xlfn.XLOOKUP(Q22, $AB$5:$AB$10, $AD$5:$AD$10, "", 0))</f>
        <v/>
      </c>
      <c r="T22" s="15"/>
      <c r="U22" s="13" t="str">
        <f t="shared" si="72"/>
        <v/>
      </c>
      <c r="V22" s="13" t="str">
        <f t="shared" si="73"/>
        <v/>
      </c>
      <c r="W22" s="107" t="s">
        <v>48</v>
      </c>
      <c r="X22" s="109" t="str">
        <f>IF(B20="", "", K20*U24)</f>
        <v/>
      </c>
      <c r="Y22" s="45"/>
      <c r="Z22" s="5"/>
      <c r="AA22" s="82"/>
      <c r="AB22" s="64"/>
      <c r="AC22" s="64"/>
      <c r="AD22" s="64"/>
      <c r="AE22" s="158"/>
      <c r="AF22" s="62" t="s">
        <v>32</v>
      </c>
      <c r="AG22" s="66" t="e">
        <f>NA()</f>
        <v>#N/A</v>
      </c>
      <c r="AH22" s="66" t="e">
        <f>NA()</f>
        <v>#N/A</v>
      </c>
      <c r="AI22" s="66" t="e">
        <f>NA()</f>
        <v>#N/A</v>
      </c>
      <c r="AJ22" s="66" t="e">
        <f>NA()</f>
        <v>#N/A</v>
      </c>
      <c r="AK22" s="66" t="e">
        <f>NA()</f>
        <v>#N/A</v>
      </c>
      <c r="AL22" s="66" t="e">
        <f>NA()</f>
        <v>#N/A</v>
      </c>
      <c r="AM22" s="66" t="e">
        <f>NA()</f>
        <v>#N/A</v>
      </c>
      <c r="AN22" s="66">
        <v>3</v>
      </c>
      <c r="AO22" s="66">
        <v>9</v>
      </c>
      <c r="AP22" s="66" t="e">
        <f>NA()</f>
        <v>#N/A</v>
      </c>
      <c r="AQ22" s="66" t="e">
        <f>NA()</f>
        <v>#N/A</v>
      </c>
      <c r="AR22" s="66" t="e">
        <f>NA()</f>
        <v>#N/A</v>
      </c>
      <c r="AS22" s="66" t="e">
        <f>NA()</f>
        <v>#N/A</v>
      </c>
      <c r="AT22" s="66" t="e">
        <f>NA()</f>
        <v>#N/A</v>
      </c>
      <c r="AU22" s="66" t="e">
        <f>NA()</f>
        <v>#N/A</v>
      </c>
      <c r="AV22" s="66" t="e">
        <f>NA()</f>
        <v>#N/A</v>
      </c>
      <c r="AW22" s="66" t="e">
        <f>NA()</f>
        <v>#N/A</v>
      </c>
      <c r="AX22" s="66" t="e">
        <f>NA()</f>
        <v>#N/A</v>
      </c>
      <c r="AY22" s="66" t="e">
        <f>NA()</f>
        <v>#N/A</v>
      </c>
      <c r="AZ22" s="66" t="e">
        <f>NA()</f>
        <v>#N/A</v>
      </c>
      <c r="BA22" s="66">
        <v>0</v>
      </c>
      <c r="BB22" s="66" t="e">
        <f>NA()</f>
        <v>#N/A</v>
      </c>
      <c r="BC22" s="66" t="e">
        <f>NA()</f>
        <v>#N/A</v>
      </c>
      <c r="BD22" s="66" t="e">
        <f>NA()</f>
        <v>#N/A</v>
      </c>
      <c r="BE22" s="66" t="e">
        <f>NA()</f>
        <v>#N/A</v>
      </c>
      <c r="BF22" s="66" t="e">
        <f>NA()</f>
        <v>#N/A</v>
      </c>
      <c r="BG22" s="66" t="e">
        <f>NA()</f>
        <v>#N/A</v>
      </c>
      <c r="BH22" s="66" t="e">
        <f>NA()</f>
        <v>#N/A</v>
      </c>
      <c r="BI22" s="66" t="e">
        <f>NA()</f>
        <v>#N/A</v>
      </c>
      <c r="BJ22" s="66" t="e">
        <f>NA()</f>
        <v>#N/A</v>
      </c>
      <c r="BK22" s="66" t="e">
        <f>NA()</f>
        <v>#N/A</v>
      </c>
      <c r="BL22" s="66" t="e">
        <f>NA()</f>
        <v>#N/A</v>
      </c>
      <c r="BM22" s="66" t="e">
        <f>NA()</f>
        <v>#N/A</v>
      </c>
      <c r="BN22" s="66" t="e">
        <f>NA()</f>
        <v>#N/A</v>
      </c>
      <c r="BO22" s="66" t="e">
        <f>NA()</f>
        <v>#N/A</v>
      </c>
      <c r="BP22" s="66" t="e">
        <f>NA()</f>
        <v>#N/A</v>
      </c>
      <c r="BQ22" s="66" t="e">
        <f>NA()</f>
        <v>#N/A</v>
      </c>
      <c r="BR22" s="66" t="e">
        <f>NA()</f>
        <v>#N/A</v>
      </c>
      <c r="BS22" s="66" t="e">
        <f>NA()</f>
        <v>#N/A</v>
      </c>
      <c r="BT22" s="90"/>
      <c r="BU22" s="95" t="str">
        <f t="shared" si="50"/>
        <v>Venus Orbit</v>
      </c>
      <c r="BV22" s="96"/>
      <c r="BW22" s="96"/>
      <c r="BX22" s="96"/>
      <c r="BY22" s="96"/>
      <c r="BZ22" s="96"/>
      <c r="CA22" s="96"/>
      <c r="CB22" s="96"/>
      <c r="CC22" s="96">
        <v>1</v>
      </c>
      <c r="CD22" s="96">
        <v>1</v>
      </c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65" t="str">
        <f t="shared" si="51"/>
        <v>Venus Orbit</v>
      </c>
      <c r="DJ22" s="90"/>
      <c r="DK22" s="90"/>
      <c r="DL22" s="90"/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90"/>
      <c r="EB22" s="90"/>
      <c r="EC22" s="90"/>
      <c r="ED22" s="90"/>
      <c r="EE22" s="90"/>
      <c r="EF22" s="90"/>
      <c r="EG22" s="90"/>
      <c r="EH22" s="90"/>
      <c r="EI22" s="90"/>
      <c r="EJ22" s="90"/>
      <c r="EK22" s="90"/>
      <c r="EL22" s="90"/>
      <c r="EM22" s="90"/>
      <c r="EN22" s="90"/>
      <c r="EO22" s="90"/>
      <c r="EP22" s="90"/>
      <c r="EQ22" s="90"/>
      <c r="ER22" s="90"/>
      <c r="ES22" s="90"/>
      <c r="ET22" s="90"/>
      <c r="EU22" s="90"/>
      <c r="EV22" s="90"/>
      <c r="EW22" s="64"/>
      <c r="EX22" s="72">
        <v>1972</v>
      </c>
      <c r="EY22" s="81"/>
      <c r="EZ22" s="81"/>
      <c r="FA22" s="81"/>
      <c r="FB22" s="80"/>
      <c r="FC22" s="81"/>
      <c r="FD22" s="81"/>
    </row>
    <row r="23" spans="1:160" ht="12" customHeight="1" x14ac:dyDescent="0.15">
      <c r="A23" s="4"/>
      <c r="B23" s="125"/>
      <c r="C23" s="119"/>
      <c r="D23" s="128"/>
      <c r="E23" s="131"/>
      <c r="F23" s="166"/>
      <c r="G23" s="134"/>
      <c r="H23" s="115"/>
      <c r="I23" s="117"/>
      <c r="J23" s="119"/>
      <c r="K23" s="119"/>
      <c r="L23" s="122"/>
      <c r="M23" s="99"/>
      <c r="N23" s="99"/>
      <c r="O23" s="101"/>
      <c r="P23" s="13">
        <v>4</v>
      </c>
      <c r="Q23" s="14"/>
      <c r="R23" s="13" t="str">
        <f>_xlfn.XLOOKUP(Q23, $AB$5:$AB$10, $AC$5:$AC$10, "", 0)</f>
        <v/>
      </c>
      <c r="S23" s="13" t="str">
        <f>IF(Q23="Ion Thruster", 5 * I23, _xlfn.XLOOKUP(Q23, $AB$5:$AB$10, $AD$5:$AD$10, "", 0))</f>
        <v/>
      </c>
      <c r="T23" s="15"/>
      <c r="U23" s="13" t="str">
        <f t="shared" si="72"/>
        <v/>
      </c>
      <c r="V23" s="13" t="str">
        <f t="shared" si="73"/>
        <v/>
      </c>
      <c r="W23" s="108"/>
      <c r="X23" s="110"/>
      <c r="Y23" s="44"/>
      <c r="Z23" s="5"/>
      <c r="AA23" s="82"/>
      <c r="AB23" s="64"/>
      <c r="AC23" s="64"/>
      <c r="AD23" s="64"/>
      <c r="AE23" s="158"/>
      <c r="AF23" s="62" t="s">
        <v>33</v>
      </c>
      <c r="AG23" s="66" t="e">
        <f>NA()</f>
        <v>#N/A</v>
      </c>
      <c r="AH23" s="66" t="e">
        <f>NA()</f>
        <v>#N/A</v>
      </c>
      <c r="AI23" s="66" t="e">
        <f>NA()</f>
        <v>#N/A</v>
      </c>
      <c r="AJ23" s="66" t="e">
        <f>NA()</f>
        <v>#N/A</v>
      </c>
      <c r="AK23" s="66" t="e">
        <f>NA()</f>
        <v>#N/A</v>
      </c>
      <c r="AL23" s="66" t="e">
        <f>NA()</f>
        <v>#N/A</v>
      </c>
      <c r="AM23" s="66" t="e">
        <f>NA()</f>
        <v>#N/A</v>
      </c>
      <c r="AN23" s="66" t="e">
        <f>NA()</f>
        <v>#N/A</v>
      </c>
      <c r="AO23" s="66" t="e">
        <f>NA()</f>
        <v>#N/A</v>
      </c>
      <c r="AP23" s="66" t="e">
        <f>NA()</f>
        <v>#N/A</v>
      </c>
      <c r="AQ23" s="66" t="e">
        <f>NA()</f>
        <v>#N/A</v>
      </c>
      <c r="AR23" s="66" t="e">
        <f>NA()</f>
        <v>#N/A</v>
      </c>
      <c r="AS23" s="66" t="e">
        <f>NA()</f>
        <v>#N/A</v>
      </c>
      <c r="AT23" s="66" t="e">
        <f>NA()</f>
        <v>#N/A</v>
      </c>
      <c r="AU23" s="66" t="e">
        <f>NA()</f>
        <v>#N/A</v>
      </c>
      <c r="AV23" s="66" t="e">
        <f>NA()</f>
        <v>#N/A</v>
      </c>
      <c r="AW23" s="66" t="e">
        <f>NA()</f>
        <v>#N/A</v>
      </c>
      <c r="AX23" s="66">
        <v>1</v>
      </c>
      <c r="AY23" s="66">
        <v>0</v>
      </c>
      <c r="AZ23" s="66" t="e">
        <f>NA()</f>
        <v>#N/A</v>
      </c>
      <c r="BA23" s="66">
        <v>1</v>
      </c>
      <c r="BB23" s="66" t="e">
        <f>NA()</f>
        <v>#N/A</v>
      </c>
      <c r="BC23" s="66">
        <v>1</v>
      </c>
      <c r="BD23" s="66" t="e">
        <f>NA()</f>
        <v>#N/A</v>
      </c>
      <c r="BE23" s="66" t="e">
        <f>NA()</f>
        <v>#N/A</v>
      </c>
      <c r="BF23" s="66" t="e">
        <f>NA()</f>
        <v>#N/A</v>
      </c>
      <c r="BG23" s="66" t="e">
        <f>NA()</f>
        <v>#N/A</v>
      </c>
      <c r="BH23" s="66" t="e">
        <f>NA()</f>
        <v>#N/A</v>
      </c>
      <c r="BI23" s="66" t="e">
        <f>NA()</f>
        <v>#N/A</v>
      </c>
      <c r="BJ23" s="66" t="e">
        <f>NA()</f>
        <v>#N/A</v>
      </c>
      <c r="BK23" s="66" t="e">
        <f>NA()</f>
        <v>#N/A</v>
      </c>
      <c r="BL23" s="66" t="e">
        <f>NA()</f>
        <v>#N/A</v>
      </c>
      <c r="BM23" s="66" t="e">
        <f>NA()</f>
        <v>#N/A</v>
      </c>
      <c r="BN23" s="66" t="e">
        <f>NA()</f>
        <v>#N/A</v>
      </c>
      <c r="BO23" s="66" t="e">
        <f>NA()</f>
        <v>#N/A</v>
      </c>
      <c r="BP23" s="66" t="e">
        <f>NA()</f>
        <v>#N/A</v>
      </c>
      <c r="BQ23" s="66" t="e">
        <f>NA()</f>
        <v>#N/A</v>
      </c>
      <c r="BR23" s="66" t="e">
        <f>NA()</f>
        <v>#N/A</v>
      </c>
      <c r="BS23" s="66" t="e">
        <f>NA()</f>
        <v>#N/A</v>
      </c>
      <c r="BT23" s="90"/>
      <c r="BU23" s="95" t="str">
        <f t="shared" si="50"/>
        <v>Venus Fly-by</v>
      </c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>
        <v>-1</v>
      </c>
      <c r="CN23" s="96"/>
      <c r="CO23" s="96"/>
      <c r="CP23" s="96"/>
      <c r="CQ23" s="96"/>
      <c r="CR23" s="96">
        <v>1</v>
      </c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65" t="str">
        <f t="shared" si="51"/>
        <v>Venus Fly-by</v>
      </c>
      <c r="DJ23" s="90"/>
      <c r="DK23" s="90"/>
      <c r="DL23" s="90"/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90">
        <v>1</v>
      </c>
      <c r="EB23" s="90"/>
      <c r="EC23" s="90"/>
      <c r="ED23" s="90"/>
      <c r="EE23" s="90"/>
      <c r="EF23" s="90"/>
      <c r="EG23" s="90"/>
      <c r="EH23" s="90"/>
      <c r="EI23" s="90"/>
      <c r="EJ23" s="90"/>
      <c r="EK23" s="90"/>
      <c r="EL23" s="90"/>
      <c r="EM23" s="90"/>
      <c r="EN23" s="90"/>
      <c r="EO23" s="90"/>
      <c r="EP23" s="90"/>
      <c r="EQ23" s="90"/>
      <c r="ER23" s="90"/>
      <c r="ES23" s="90"/>
      <c r="ET23" s="90"/>
      <c r="EU23" s="90"/>
      <c r="EV23" s="90"/>
      <c r="EW23" s="64"/>
      <c r="EX23" s="72">
        <v>1973</v>
      </c>
      <c r="EY23" s="81"/>
      <c r="EZ23" s="81"/>
      <c r="FA23" s="81"/>
      <c r="FB23" s="80"/>
      <c r="FC23" s="81"/>
      <c r="FD23" s="81"/>
    </row>
    <row r="24" spans="1:160" ht="12" customHeight="1" x14ac:dyDescent="0.15">
      <c r="A24" s="4"/>
      <c r="B24" s="143"/>
      <c r="C24" s="141"/>
      <c r="D24" s="144"/>
      <c r="E24" s="145"/>
      <c r="F24" s="167"/>
      <c r="G24" s="146"/>
      <c r="H24" s="115"/>
      <c r="I24" s="140"/>
      <c r="J24" s="141"/>
      <c r="K24" s="141"/>
      <c r="L24" s="142"/>
      <c r="M24" s="136"/>
      <c r="N24" s="136"/>
      <c r="O24" s="114"/>
      <c r="P24" s="137"/>
      <c r="Q24" s="138"/>
      <c r="R24" s="138"/>
      <c r="S24" s="139"/>
      <c r="T24" s="16" t="s">
        <v>47</v>
      </c>
      <c r="U24" s="17" t="str">
        <f t="shared" ref="U24" si="74">IF(O20="","",O20+SUM(U20:U23))</f>
        <v/>
      </c>
      <c r="V24" s="17" t="str">
        <f>IF(B20="", "", SUM(V20:V23))</f>
        <v/>
      </c>
      <c r="W24" s="18" t="s">
        <v>41</v>
      </c>
      <c r="X24" s="19" t="str">
        <f t="shared" ref="X24" si="75">IF($B20="","",IF(V24 &gt;= X22, "Y", "N"))</f>
        <v/>
      </c>
      <c r="Y24" s="46"/>
      <c r="Z24" s="5"/>
      <c r="AA24" s="82"/>
      <c r="AB24" s="64"/>
      <c r="AC24" s="64"/>
      <c r="AD24" s="64"/>
      <c r="AE24" s="158"/>
      <c r="AF24" s="62" t="s">
        <v>39</v>
      </c>
      <c r="AG24" s="66" t="e">
        <f>NA()</f>
        <v>#N/A</v>
      </c>
      <c r="AH24" s="66" t="e">
        <f>NA()</f>
        <v>#N/A</v>
      </c>
      <c r="AI24" s="66" t="e">
        <f>NA()</f>
        <v>#N/A</v>
      </c>
      <c r="AJ24" s="66" t="e">
        <f>NA()</f>
        <v>#N/A</v>
      </c>
      <c r="AK24" s="66" t="e">
        <f>NA()</f>
        <v>#N/A</v>
      </c>
      <c r="AL24" s="66" t="e">
        <f>NA()</f>
        <v>#N/A</v>
      </c>
      <c r="AM24" s="66" t="e">
        <f>NA()</f>
        <v>#N/A</v>
      </c>
      <c r="AN24" s="66" t="e">
        <f>NA()</f>
        <v>#N/A</v>
      </c>
      <c r="AO24" s="66" t="e">
        <f>NA()</f>
        <v>#N/A</v>
      </c>
      <c r="AP24" s="66" t="e">
        <f>NA()</f>
        <v>#N/A</v>
      </c>
      <c r="AQ24" s="66" t="e">
        <f>NA()</f>
        <v>#N/A</v>
      </c>
      <c r="AR24" s="66" t="e">
        <f>NA()</f>
        <v>#N/A</v>
      </c>
      <c r="AS24" s="66" t="e">
        <f>NA()</f>
        <v>#N/A</v>
      </c>
      <c r="AT24" s="66" t="e">
        <f>NA()</f>
        <v>#N/A</v>
      </c>
      <c r="AU24" s="66" t="e">
        <f>NA()</f>
        <v>#N/A</v>
      </c>
      <c r="AV24" s="66" t="e">
        <f>NA()</f>
        <v>#N/A</v>
      </c>
      <c r="AW24" s="66" t="e">
        <f>NA()</f>
        <v>#N/A</v>
      </c>
      <c r="AX24" s="66">
        <v>6</v>
      </c>
      <c r="AY24" s="66" t="e">
        <f>NA()</f>
        <v>#N/A</v>
      </c>
      <c r="AZ24" s="66" t="e">
        <f>NA()</f>
        <v>#N/A</v>
      </c>
      <c r="BA24" s="66" t="e">
        <f>NA()</f>
        <v>#N/A</v>
      </c>
      <c r="BB24" s="66" t="e">
        <f>NA()</f>
        <v>#N/A</v>
      </c>
      <c r="BC24" s="66" t="e">
        <f>NA()</f>
        <v>#N/A</v>
      </c>
      <c r="BD24" s="66" t="e">
        <f>NA()</f>
        <v>#N/A</v>
      </c>
      <c r="BE24" s="66" t="e">
        <f>NA()</f>
        <v>#N/A</v>
      </c>
      <c r="BF24" s="66" t="e">
        <f>NA()</f>
        <v>#N/A</v>
      </c>
      <c r="BG24" s="66" t="e">
        <f>NA()</f>
        <v>#N/A</v>
      </c>
      <c r="BH24" s="66" t="e">
        <f>NA()</f>
        <v>#N/A</v>
      </c>
      <c r="BI24" s="66" t="e">
        <f>NA()</f>
        <v>#N/A</v>
      </c>
      <c r="BJ24" s="66" t="e">
        <f>NA()</f>
        <v>#N/A</v>
      </c>
      <c r="BK24" s="66" t="e">
        <f>NA()</f>
        <v>#N/A</v>
      </c>
      <c r="BL24" s="66" t="e">
        <f>NA()</f>
        <v>#N/A</v>
      </c>
      <c r="BM24" s="66" t="e">
        <f>NA()</f>
        <v>#N/A</v>
      </c>
      <c r="BN24" s="66" t="e">
        <f>NA()</f>
        <v>#N/A</v>
      </c>
      <c r="BO24" s="66" t="e">
        <f>NA()</f>
        <v>#N/A</v>
      </c>
      <c r="BP24" s="66" t="e">
        <f>NA()</f>
        <v>#N/A</v>
      </c>
      <c r="BQ24" s="66" t="e">
        <f>NA()</f>
        <v>#N/A</v>
      </c>
      <c r="BR24" s="66" t="e">
        <f>NA()</f>
        <v>#N/A</v>
      </c>
      <c r="BS24" s="66" t="e">
        <f>NA()</f>
        <v>#N/A</v>
      </c>
      <c r="BT24" s="90"/>
      <c r="BU24" s="95" t="str">
        <f t="shared" si="50"/>
        <v>Venus</v>
      </c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65" t="str">
        <f t="shared" si="51"/>
        <v>Venus</v>
      </c>
      <c r="DJ24" s="90"/>
      <c r="DK24" s="90"/>
      <c r="DL24" s="90"/>
      <c r="DM24" s="90"/>
      <c r="DN24" s="90"/>
      <c r="DO24" s="90"/>
      <c r="DP24" s="90"/>
      <c r="DQ24" s="90"/>
      <c r="DR24" s="90"/>
      <c r="DS24" s="90"/>
      <c r="DT24" s="90"/>
      <c r="DU24" s="90"/>
      <c r="DV24" s="90"/>
      <c r="DW24" s="90"/>
      <c r="DX24" s="90"/>
      <c r="DY24" s="90"/>
      <c r="DZ24" s="90"/>
      <c r="EA24" s="90"/>
      <c r="EB24" s="90"/>
      <c r="EC24" s="90"/>
      <c r="ED24" s="90"/>
      <c r="EE24" s="90"/>
      <c r="EF24" s="90"/>
      <c r="EG24" s="90"/>
      <c r="EH24" s="90"/>
      <c r="EI24" s="90"/>
      <c r="EJ24" s="90"/>
      <c r="EK24" s="90"/>
      <c r="EL24" s="90"/>
      <c r="EM24" s="90"/>
      <c r="EN24" s="90"/>
      <c r="EO24" s="90"/>
      <c r="EP24" s="90"/>
      <c r="EQ24" s="90"/>
      <c r="ER24" s="90"/>
      <c r="ES24" s="90"/>
      <c r="ET24" s="90"/>
      <c r="EU24" s="90"/>
      <c r="EV24" s="90"/>
      <c r="EW24" s="64"/>
      <c r="EX24" s="72">
        <v>1974</v>
      </c>
      <c r="EY24" s="81"/>
      <c r="EZ24" s="81"/>
      <c r="FA24" s="81"/>
      <c r="FB24" s="80"/>
      <c r="FC24" s="81"/>
      <c r="FD24" s="81"/>
    </row>
    <row r="25" spans="1:160" ht="12" customHeight="1" x14ac:dyDescent="0.15">
      <c r="A25" s="4"/>
      <c r="B25" s="124"/>
      <c r="C25" s="98" t="str">
        <f t="shared" ref="C25" si="76">IF(B25="", "", "to")</f>
        <v/>
      </c>
      <c r="D25" s="127"/>
      <c r="E25" s="130" t="str">
        <f t="shared" ref="E25" si="77">IF(B25="","",IF(BT25&lt;0,BT25,""))</f>
        <v/>
      </c>
      <c r="F25" s="121" t="s">
        <v>85</v>
      </c>
      <c r="G25" s="133" t="str">
        <f t="shared" ref="G25" si="78">IF(B25="","",IF(OR(BT25&gt;0,AND(BT25&lt;0,F25="Y")),ABS(BT25),0))</f>
        <v/>
      </c>
      <c r="H25" s="115"/>
      <c r="I25" s="117" t="str">
        <f t="shared" ref="I25" si="79">IF(B25="","",ROUNDUP(G25*H25,0))</f>
        <v/>
      </c>
      <c r="J25" s="119" t="str" cm="1">
        <f t="array" ref="J25">IF(B25="", "", _xlfn.XLOOKUP(B25, Origins, _xlfn.XLOOKUP(D25, Destinations, Maneuver_Difficulties,"")))</f>
        <v/>
      </c>
      <c r="K25" s="119" t="str">
        <f t="shared" ref="K25" si="80">IF(AND(H25&lt;1, H25&gt;0), ROUNDUP(J25/H25, 0), J25)</f>
        <v/>
      </c>
      <c r="L25" s="121"/>
      <c r="M25" s="98" t="str">
        <f>IF(B25="","",IF(ISNA(FB25),"-",IF(AND(L25-FC25 &gt;= 0, MOD(L25-FC25,FD25)=0),"Y","N")))</f>
        <v/>
      </c>
      <c r="N25" s="98" t="str">
        <f t="shared" ref="N25" si="81">IF(L25="", "", L25+I25)</f>
        <v/>
      </c>
      <c r="O25" s="101"/>
      <c r="P25" s="13">
        <v>1</v>
      </c>
      <c r="Q25" s="14"/>
      <c r="R25" s="13" t="str">
        <f>_xlfn.XLOOKUP(Q25, $AB$5:$AB$10, $AC$5:$AC$10, "", 0)</f>
        <v/>
      </c>
      <c r="S25" s="13" t="str">
        <f>IF(Q25="Ion Thruster", 5 * I25, _xlfn.XLOOKUP(Q25, $AB$5:$AB$10, $AD$5:$AD$10, "", 0))</f>
        <v/>
      </c>
      <c r="T25" s="15"/>
      <c r="U25" s="13" t="str">
        <f t="shared" ref="U25:U28" si="82">IF(R25="", "", R25*T25)</f>
        <v/>
      </c>
      <c r="V25" s="13" t="str">
        <f t="shared" ref="V25:V28" si="83">IF(S25="", "", S25*T25)</f>
        <v/>
      </c>
      <c r="W25" s="103"/>
      <c r="X25" s="104"/>
      <c r="Y25" s="43"/>
      <c r="Z25" s="5"/>
      <c r="AA25" s="82"/>
      <c r="AB25" s="64"/>
      <c r="AC25" s="64"/>
      <c r="AD25" s="64"/>
      <c r="AE25" s="158"/>
      <c r="AF25" s="62" t="s">
        <v>34</v>
      </c>
      <c r="AG25" s="66" t="e">
        <f>NA()</f>
        <v>#N/A</v>
      </c>
      <c r="AH25" s="66" t="e">
        <f>NA()</f>
        <v>#N/A</v>
      </c>
      <c r="AI25" s="66" t="e">
        <f>NA()</f>
        <v>#N/A</v>
      </c>
      <c r="AJ25" s="66" t="e">
        <f>NA()</f>
        <v>#N/A</v>
      </c>
      <c r="AK25" s="66" t="e">
        <f>NA()</f>
        <v>#N/A</v>
      </c>
      <c r="AL25" s="66" t="e">
        <f>NA()</f>
        <v>#N/A</v>
      </c>
      <c r="AM25" s="66" t="e">
        <f>NA()</f>
        <v>#N/A</v>
      </c>
      <c r="AN25" s="66">
        <v>5</v>
      </c>
      <c r="AO25" s="66">
        <v>3</v>
      </c>
      <c r="AP25" s="66" t="e">
        <f>NA()</f>
        <v>#N/A</v>
      </c>
      <c r="AQ25" s="66" t="e">
        <f>NA()</f>
        <v>#N/A</v>
      </c>
      <c r="AR25" s="66" t="e">
        <f>NA()</f>
        <v>#N/A</v>
      </c>
      <c r="AS25" s="66" t="e">
        <f>NA()</f>
        <v>#N/A</v>
      </c>
      <c r="AT25" s="66" t="e">
        <f>NA()</f>
        <v>#N/A</v>
      </c>
      <c r="AU25" s="66" t="e">
        <f>NA()</f>
        <v>#N/A</v>
      </c>
      <c r="AV25" s="66" t="e">
        <f>NA()</f>
        <v>#N/A</v>
      </c>
      <c r="AW25" s="66" t="e">
        <f>NA()</f>
        <v>#N/A</v>
      </c>
      <c r="AX25" s="66" t="e">
        <f>NA()</f>
        <v>#N/A</v>
      </c>
      <c r="AY25" s="66" t="e">
        <f>NA()</f>
        <v>#N/A</v>
      </c>
      <c r="AZ25" s="66" t="e">
        <f>NA()</f>
        <v>#N/A</v>
      </c>
      <c r="BA25" s="66" t="e">
        <f>NA()</f>
        <v>#N/A</v>
      </c>
      <c r="BB25" s="66" t="e">
        <f>NA()</f>
        <v>#N/A</v>
      </c>
      <c r="BC25" s="66" t="e">
        <f>NA()</f>
        <v>#N/A</v>
      </c>
      <c r="BD25" s="66" t="e">
        <f>NA()</f>
        <v>#N/A</v>
      </c>
      <c r="BE25" s="66" t="e">
        <f>NA()</f>
        <v>#N/A</v>
      </c>
      <c r="BF25" s="66" t="e">
        <f>NA()</f>
        <v>#N/A</v>
      </c>
      <c r="BG25" s="66" t="e">
        <f>NA()</f>
        <v>#N/A</v>
      </c>
      <c r="BH25" s="66" t="e">
        <f>NA()</f>
        <v>#N/A</v>
      </c>
      <c r="BI25" s="66" t="e">
        <f>NA()</f>
        <v>#N/A</v>
      </c>
      <c r="BJ25" s="66" t="e">
        <f>NA()</f>
        <v>#N/A</v>
      </c>
      <c r="BK25" s="66" t="e">
        <f>NA()</f>
        <v>#N/A</v>
      </c>
      <c r="BL25" s="66" t="e">
        <f>NA()</f>
        <v>#N/A</v>
      </c>
      <c r="BM25" s="66" t="e">
        <f>NA()</f>
        <v>#N/A</v>
      </c>
      <c r="BN25" s="66" t="e">
        <f>NA()</f>
        <v>#N/A</v>
      </c>
      <c r="BO25" s="66" t="e">
        <f>NA()</f>
        <v>#N/A</v>
      </c>
      <c r="BP25" s="66" t="e">
        <f>NA()</f>
        <v>#N/A</v>
      </c>
      <c r="BQ25" s="66" t="e">
        <f>NA()</f>
        <v>#N/A</v>
      </c>
      <c r="BR25" s="66" t="e">
        <f>NA()</f>
        <v>#N/A</v>
      </c>
      <c r="BS25" s="66" t="e">
        <f>NA()</f>
        <v>#N/A</v>
      </c>
      <c r="BT25" s="94" t="e" cm="1">
        <f t="array" ref="BT25">_xlfn.XLOOKUP(B25,Origins,_xlfn.XLOOKUP(D25,Destinations,Maneuver_Years))</f>
        <v>#N/A</v>
      </c>
      <c r="BU25" s="95" t="str">
        <f t="shared" si="50"/>
        <v>Ceres</v>
      </c>
      <c r="BV25" s="96"/>
      <c r="BW25" s="96"/>
      <c r="BX25" s="96"/>
      <c r="BY25" s="96"/>
      <c r="BZ25" s="96"/>
      <c r="CA25" s="96"/>
      <c r="CB25" s="96"/>
      <c r="CC25" s="96">
        <v>2</v>
      </c>
      <c r="CD25" s="96">
        <v>1</v>
      </c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65" t="str">
        <f t="shared" si="51"/>
        <v>Ceres</v>
      </c>
      <c r="DJ25" s="90"/>
      <c r="DK25" s="90"/>
      <c r="DL25" s="90"/>
      <c r="DM25" s="90"/>
      <c r="DN25" s="90"/>
      <c r="DO25" s="90"/>
      <c r="DP25" s="90"/>
      <c r="DQ25" s="90"/>
      <c r="DR25" s="90"/>
      <c r="DS25" s="90"/>
      <c r="DT25" s="90"/>
      <c r="DU25" s="90"/>
      <c r="DV25" s="90"/>
      <c r="DW25" s="90"/>
      <c r="DX25" s="90"/>
      <c r="DY25" s="90"/>
      <c r="DZ25" s="90"/>
      <c r="EA25" s="90"/>
      <c r="EB25" s="90"/>
      <c r="EC25" s="90"/>
      <c r="ED25" s="90"/>
      <c r="EE25" s="90"/>
      <c r="EF25" s="90"/>
      <c r="EG25" s="90"/>
      <c r="EH25" s="90"/>
      <c r="EI25" s="90"/>
      <c r="EJ25" s="90"/>
      <c r="EK25" s="90"/>
      <c r="EL25" s="90"/>
      <c r="EM25" s="90"/>
      <c r="EN25" s="90"/>
      <c r="EO25" s="90"/>
      <c r="EP25" s="90"/>
      <c r="EQ25" s="90"/>
      <c r="ER25" s="90"/>
      <c r="ES25" s="90"/>
      <c r="ET25" s="90"/>
      <c r="EU25" s="90"/>
      <c r="EV25" s="90"/>
      <c r="EW25" s="64"/>
      <c r="EX25" s="72">
        <v>1975</v>
      </c>
      <c r="EY25" s="81"/>
      <c r="EZ25" s="81"/>
      <c r="FA25" s="81"/>
      <c r="FB25" s="80" t="e">
        <f>_xlfn.XLOOKUP(_xlfn.CONCAT($B25, ",", $D25), $EY$5:$EY$12, $EY$5:$EY$12)</f>
        <v>#N/A</v>
      </c>
      <c r="FC25" s="80" t="e">
        <f>_xlfn.XLOOKUP($FB25, $EY$5:$EY$12, $EZ$5:$EZ$12)</f>
        <v>#N/A</v>
      </c>
      <c r="FD25" s="80" t="e">
        <f>_xlfn.XLOOKUP($FB25, $EY$5:$EY$12, $FA$5:$FA$12)</f>
        <v>#N/A</v>
      </c>
    </row>
    <row r="26" spans="1:160" ht="12" customHeight="1" x14ac:dyDescent="0.15">
      <c r="A26" s="4"/>
      <c r="B26" s="125"/>
      <c r="C26" s="119"/>
      <c r="D26" s="128"/>
      <c r="E26" s="131"/>
      <c r="F26" s="166"/>
      <c r="G26" s="134"/>
      <c r="H26" s="115"/>
      <c r="I26" s="117"/>
      <c r="J26" s="119"/>
      <c r="K26" s="119"/>
      <c r="L26" s="122"/>
      <c r="M26" s="99"/>
      <c r="N26" s="99"/>
      <c r="O26" s="101"/>
      <c r="P26" s="13">
        <v>2</v>
      </c>
      <c r="Q26" s="14"/>
      <c r="R26" s="13" t="str">
        <f>_xlfn.XLOOKUP(Q26, $AB$5:$AB$10, $AC$5:$AC$10, "", 0)</f>
        <v/>
      </c>
      <c r="S26" s="13" t="str">
        <f>IF(Q26="Ion Thruster", 5 * I26, _xlfn.XLOOKUP(Q26, $AB$5:$AB$10, $AD$5:$AD$10, "", 0))</f>
        <v/>
      </c>
      <c r="T26" s="15"/>
      <c r="U26" s="13" t="str">
        <f t="shared" si="82"/>
        <v/>
      </c>
      <c r="V26" s="13" t="str">
        <f t="shared" si="83"/>
        <v/>
      </c>
      <c r="W26" s="105"/>
      <c r="X26" s="106"/>
      <c r="Y26" s="44"/>
      <c r="Z26" s="5"/>
      <c r="AA26" s="82"/>
      <c r="AB26" s="64"/>
      <c r="AC26" s="64"/>
      <c r="AD26" s="64"/>
      <c r="AE26" s="159"/>
      <c r="AF26" s="62" t="s">
        <v>51</v>
      </c>
      <c r="AG26" s="66" t="e">
        <f>NA()</f>
        <v>#N/A</v>
      </c>
      <c r="AH26" s="66" t="e">
        <f>NA()</f>
        <v>#N/A</v>
      </c>
      <c r="AI26" s="66" t="e">
        <f>NA()</f>
        <v>#N/A</v>
      </c>
      <c r="AJ26" s="66" t="e">
        <f>NA()</f>
        <v>#N/A</v>
      </c>
      <c r="AK26" s="66" t="e">
        <f>NA()</f>
        <v>#N/A</v>
      </c>
      <c r="AL26" s="66" t="e">
        <f>NA()</f>
        <v>#N/A</v>
      </c>
      <c r="AM26" s="66" t="e">
        <f>NA()</f>
        <v>#N/A</v>
      </c>
      <c r="AN26" s="66" t="e">
        <f>NA()</f>
        <v>#N/A</v>
      </c>
      <c r="AO26" s="66">
        <v>4</v>
      </c>
      <c r="AP26" s="66" t="e">
        <f>NA()</f>
        <v>#N/A</v>
      </c>
      <c r="AQ26" s="66" t="e">
        <f>NA()</f>
        <v>#N/A</v>
      </c>
      <c r="AR26" s="66" t="e">
        <f>NA()</f>
        <v>#N/A</v>
      </c>
      <c r="AS26" s="66" t="e">
        <f>NA()</f>
        <v>#N/A</v>
      </c>
      <c r="AT26" s="66" t="e">
        <f>NA()</f>
        <v>#N/A</v>
      </c>
      <c r="AU26" s="66" t="e">
        <f>NA()</f>
        <v>#N/A</v>
      </c>
      <c r="AV26" s="66" t="e">
        <f>NA()</f>
        <v>#N/A</v>
      </c>
      <c r="AW26" s="66" t="e">
        <f>NA()</f>
        <v>#N/A</v>
      </c>
      <c r="AX26" s="66" t="e">
        <f>NA()</f>
        <v>#N/A</v>
      </c>
      <c r="AY26" s="66" t="e">
        <f>NA()</f>
        <v>#N/A</v>
      </c>
      <c r="AZ26" s="66" t="e">
        <f>NA()</f>
        <v>#N/A</v>
      </c>
      <c r="BA26" s="66" t="e">
        <f>NA()</f>
        <v>#N/A</v>
      </c>
      <c r="BB26" s="66" t="e">
        <f>NA()</f>
        <v>#N/A</v>
      </c>
      <c r="BC26" s="66" t="e">
        <f>NA()</f>
        <v>#N/A</v>
      </c>
      <c r="BD26" s="66">
        <v>10</v>
      </c>
      <c r="BE26" s="66">
        <v>3</v>
      </c>
      <c r="BF26" s="66" t="e">
        <f>NA()</f>
        <v>#N/A</v>
      </c>
      <c r="BG26" s="66" t="e">
        <f>NA()</f>
        <v>#N/A</v>
      </c>
      <c r="BH26" s="66" t="e">
        <f>NA()</f>
        <v>#N/A</v>
      </c>
      <c r="BI26" s="66" t="e">
        <f>NA()</f>
        <v>#N/A</v>
      </c>
      <c r="BJ26" s="66" t="e">
        <f>NA()</f>
        <v>#N/A</v>
      </c>
      <c r="BK26" s="66">
        <v>0</v>
      </c>
      <c r="BL26" s="66" t="e">
        <f>NA()</f>
        <v>#N/A</v>
      </c>
      <c r="BM26" s="66" t="e">
        <f>NA()</f>
        <v>#N/A</v>
      </c>
      <c r="BN26" s="66" t="e">
        <f>NA()</f>
        <v>#N/A</v>
      </c>
      <c r="BO26" s="66" t="e">
        <f>NA()</f>
        <v>#N/A</v>
      </c>
      <c r="BP26" s="66" t="e">
        <f>NA()</f>
        <v>#N/A</v>
      </c>
      <c r="BQ26" s="66" t="e">
        <f>NA()</f>
        <v>#N/A</v>
      </c>
      <c r="BR26" s="66" t="e">
        <f>NA()</f>
        <v>#N/A</v>
      </c>
      <c r="BS26" s="66" t="e">
        <f>NA()</f>
        <v>#N/A</v>
      </c>
      <c r="BT26" s="93"/>
      <c r="BU26" s="89" t="str">
        <f t="shared" si="50"/>
        <v>Jupiter Fly-by</v>
      </c>
      <c r="BV26" s="97"/>
      <c r="BW26" s="97"/>
      <c r="BX26" s="97"/>
      <c r="BY26" s="97"/>
      <c r="BZ26" s="97"/>
      <c r="CA26" s="97"/>
      <c r="CB26" s="97"/>
      <c r="CC26" s="97"/>
      <c r="CD26" s="96">
        <v>2</v>
      </c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6">
        <v>-1</v>
      </c>
      <c r="CT26" s="96"/>
      <c r="CU26" s="97"/>
      <c r="CV26" s="97"/>
      <c r="CW26" s="97"/>
      <c r="CX26" s="97"/>
      <c r="CY26" s="97"/>
      <c r="CZ26" s="96">
        <v>2</v>
      </c>
      <c r="DA26" s="96"/>
      <c r="DB26" s="96"/>
      <c r="DC26" s="96"/>
      <c r="DD26" s="96"/>
      <c r="DE26" s="96"/>
      <c r="DF26" s="96"/>
      <c r="DG26" s="96"/>
      <c r="DH26" s="97"/>
      <c r="DI26" s="62" t="str">
        <f t="shared" si="51"/>
        <v>Jupiter Fly-by</v>
      </c>
      <c r="DJ26" s="91"/>
      <c r="DK26" s="91"/>
      <c r="DL26" s="91"/>
      <c r="DM26" s="91"/>
      <c r="DN26" s="91"/>
      <c r="DO26" s="91"/>
      <c r="DP26" s="91"/>
      <c r="DQ26" s="91"/>
      <c r="DR26" s="91"/>
      <c r="DS26" s="91"/>
      <c r="DT26" s="91"/>
      <c r="DU26" s="91"/>
      <c r="DV26" s="91"/>
      <c r="DW26" s="91"/>
      <c r="DX26" s="91"/>
      <c r="DY26" s="91"/>
      <c r="DZ26" s="91"/>
      <c r="EA26" s="91"/>
      <c r="EB26" s="91"/>
      <c r="EC26" s="91"/>
      <c r="ED26" s="91"/>
      <c r="EE26" s="91"/>
      <c r="EF26" s="91"/>
      <c r="EG26" s="91">
        <v>1</v>
      </c>
      <c r="EH26" s="91"/>
      <c r="EI26" s="91"/>
      <c r="EJ26" s="91"/>
      <c r="EK26" s="91"/>
      <c r="EL26" s="91"/>
      <c r="EM26" s="91"/>
      <c r="EN26" s="91"/>
      <c r="EO26" s="91"/>
      <c r="EP26" s="91"/>
      <c r="EQ26" s="91"/>
      <c r="ER26" s="91"/>
      <c r="ES26" s="91"/>
      <c r="ET26" s="91"/>
      <c r="EU26" s="91"/>
      <c r="EV26" s="91"/>
      <c r="EW26" s="64"/>
      <c r="EX26" s="72">
        <v>1976</v>
      </c>
      <c r="EY26" s="81"/>
      <c r="EZ26" s="81"/>
      <c r="FA26" s="81"/>
      <c r="FB26" s="80"/>
      <c r="FC26" s="81"/>
      <c r="FD26" s="81"/>
    </row>
    <row r="27" spans="1:160" ht="12" customHeight="1" x14ac:dyDescent="0.15">
      <c r="A27" s="4"/>
      <c r="B27" s="125"/>
      <c r="C27" s="119"/>
      <c r="D27" s="128"/>
      <c r="E27" s="131"/>
      <c r="F27" s="166"/>
      <c r="G27" s="134"/>
      <c r="H27" s="115"/>
      <c r="I27" s="117"/>
      <c r="J27" s="119"/>
      <c r="K27" s="119"/>
      <c r="L27" s="122"/>
      <c r="M27" s="99"/>
      <c r="N27" s="99"/>
      <c r="O27" s="101"/>
      <c r="P27" s="13">
        <v>3</v>
      </c>
      <c r="Q27" s="14"/>
      <c r="R27" s="13" t="str">
        <f>_xlfn.XLOOKUP(Q27, $AB$5:$AB$10, $AC$5:$AC$10, "", 0)</f>
        <v/>
      </c>
      <c r="S27" s="13" t="str">
        <f>IF(Q27="Ion Thruster", 5 * I27, _xlfn.XLOOKUP(Q27, $AB$5:$AB$10, $AD$5:$AD$10, "", 0))</f>
        <v/>
      </c>
      <c r="T27" s="15"/>
      <c r="U27" s="13" t="str">
        <f t="shared" si="82"/>
        <v/>
      </c>
      <c r="V27" s="13" t="str">
        <f t="shared" si="83"/>
        <v/>
      </c>
      <c r="W27" s="107" t="s">
        <v>48</v>
      </c>
      <c r="X27" s="109" t="str">
        <f>IF(B25="", "", K25*U29)</f>
        <v/>
      </c>
      <c r="Y27" s="45"/>
      <c r="Z27" s="5"/>
      <c r="AA27" s="82"/>
      <c r="AB27" s="64"/>
      <c r="AC27" s="64"/>
      <c r="AD27" s="64"/>
      <c r="AE27" s="159"/>
      <c r="AF27" s="62" t="s">
        <v>54</v>
      </c>
      <c r="AG27" s="66" t="e">
        <f>NA()</f>
        <v>#N/A</v>
      </c>
      <c r="AH27" s="66" t="e">
        <f>NA()</f>
        <v>#N/A</v>
      </c>
      <c r="AI27" s="66" t="e">
        <f>NA()</f>
        <v>#N/A</v>
      </c>
      <c r="AJ27" s="66" t="e">
        <f>NA()</f>
        <v>#N/A</v>
      </c>
      <c r="AK27" s="66" t="e">
        <f>NA()</f>
        <v>#N/A</v>
      </c>
      <c r="AL27" s="66" t="e">
        <f>NA()</f>
        <v>#N/A</v>
      </c>
      <c r="AM27" s="66" t="e">
        <f>NA()</f>
        <v>#N/A</v>
      </c>
      <c r="AN27" s="66" t="e">
        <f>NA()</f>
        <v>#N/A</v>
      </c>
      <c r="AO27" s="66" t="e">
        <f>NA()</f>
        <v>#N/A</v>
      </c>
      <c r="AP27" s="66" t="e">
        <f>NA()</f>
        <v>#N/A</v>
      </c>
      <c r="AQ27" s="66" t="e">
        <f>NA()</f>
        <v>#N/A</v>
      </c>
      <c r="AR27" s="66" t="e">
        <f>NA()</f>
        <v>#N/A</v>
      </c>
      <c r="AS27" s="66" t="e">
        <f>NA()</f>
        <v>#N/A</v>
      </c>
      <c r="AT27" s="66" t="e">
        <f>NA()</f>
        <v>#N/A</v>
      </c>
      <c r="AU27" s="66" t="e">
        <f>NA()</f>
        <v>#N/A</v>
      </c>
      <c r="AV27" s="66" t="e">
        <f>NA()</f>
        <v>#N/A</v>
      </c>
      <c r="AW27" s="66" t="e">
        <f>NA()</f>
        <v>#N/A</v>
      </c>
      <c r="AX27" s="66" t="e">
        <f>NA()</f>
        <v>#N/A</v>
      </c>
      <c r="AY27" s="66" t="e">
        <f>NA()</f>
        <v>#N/A</v>
      </c>
      <c r="AZ27" s="66" t="e">
        <f>NA()</f>
        <v>#N/A</v>
      </c>
      <c r="BA27" s="66" t="e">
        <f>NA()</f>
        <v>#N/A</v>
      </c>
      <c r="BB27" s="66" t="e">
        <f>NA()</f>
        <v>#N/A</v>
      </c>
      <c r="BC27" s="66">
        <v>10</v>
      </c>
      <c r="BD27" s="66" t="e">
        <f>NA()</f>
        <v>#N/A</v>
      </c>
      <c r="BE27" s="66" t="e">
        <f>NA()</f>
        <v>#N/A</v>
      </c>
      <c r="BF27" s="66">
        <v>5</v>
      </c>
      <c r="BG27" s="66">
        <v>2</v>
      </c>
      <c r="BH27" s="66">
        <v>3</v>
      </c>
      <c r="BI27" s="66" t="e">
        <f>NA()</f>
        <v>#N/A</v>
      </c>
      <c r="BJ27" s="66">
        <v>2</v>
      </c>
      <c r="BK27" s="66" t="e">
        <f>NA()</f>
        <v>#N/A</v>
      </c>
      <c r="BL27" s="66" t="e">
        <f>NA()</f>
        <v>#N/A</v>
      </c>
      <c r="BM27" s="66" t="e">
        <f>NA()</f>
        <v>#N/A</v>
      </c>
      <c r="BN27" s="66" t="e">
        <f>NA()</f>
        <v>#N/A</v>
      </c>
      <c r="BO27" s="66" t="e">
        <f>NA()</f>
        <v>#N/A</v>
      </c>
      <c r="BP27" s="66" t="e">
        <f>NA()</f>
        <v>#N/A</v>
      </c>
      <c r="BQ27" s="66" t="e">
        <f>NA()</f>
        <v>#N/A</v>
      </c>
      <c r="BR27" s="66" t="e">
        <f>NA()</f>
        <v>#N/A</v>
      </c>
      <c r="BS27" s="66" t="e">
        <f>NA()</f>
        <v>#N/A</v>
      </c>
      <c r="BT27" s="90"/>
      <c r="BU27" s="89" t="str">
        <f t="shared" si="50"/>
        <v>Jupiter Orbit</v>
      </c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6">
        <v>-1</v>
      </c>
      <c r="CS27" s="97"/>
      <c r="CT27" s="97"/>
      <c r="CU27" s="96">
        <v>-1</v>
      </c>
      <c r="CV27" s="96">
        <v>-1</v>
      </c>
      <c r="CW27" s="96">
        <v>-1</v>
      </c>
      <c r="CX27" s="97"/>
      <c r="CY27" s="96">
        <v>-1</v>
      </c>
      <c r="CZ27" s="97"/>
      <c r="DA27" s="97"/>
      <c r="DB27" s="97"/>
      <c r="DC27" s="97"/>
      <c r="DD27" s="97"/>
      <c r="DE27" s="97"/>
      <c r="DF27" s="97"/>
      <c r="DG27" s="97"/>
      <c r="DH27" s="97"/>
      <c r="DI27" s="62" t="str">
        <f t="shared" si="51"/>
        <v>Jupiter Orbit</v>
      </c>
      <c r="DJ27" s="91"/>
      <c r="DK27" s="91"/>
      <c r="DL27" s="91"/>
      <c r="DM27" s="91"/>
      <c r="DN27" s="91"/>
      <c r="DO27" s="91"/>
      <c r="DP27" s="91"/>
      <c r="DQ27" s="91"/>
      <c r="DR27" s="91"/>
      <c r="DS27" s="91"/>
      <c r="DT27" s="91"/>
      <c r="DU27" s="91"/>
      <c r="DV27" s="91"/>
      <c r="DW27" s="91"/>
      <c r="DX27" s="91"/>
      <c r="DY27" s="91"/>
      <c r="DZ27" s="91"/>
      <c r="EA27" s="91"/>
      <c r="EB27" s="91"/>
      <c r="EC27" s="91"/>
      <c r="ED27" s="91"/>
      <c r="EE27" s="91"/>
      <c r="EF27" s="91"/>
      <c r="EG27" s="91"/>
      <c r="EH27" s="91"/>
      <c r="EI27" s="91"/>
      <c r="EJ27" s="91"/>
      <c r="EK27" s="91"/>
      <c r="EL27" s="91"/>
      <c r="EM27" s="91"/>
      <c r="EN27" s="91"/>
      <c r="EO27" s="91"/>
      <c r="EP27" s="91"/>
      <c r="EQ27" s="91"/>
      <c r="ER27" s="91"/>
      <c r="ES27" s="91"/>
      <c r="ET27" s="91"/>
      <c r="EU27" s="91"/>
      <c r="EV27" s="91"/>
      <c r="EW27" s="64"/>
      <c r="EX27" s="72">
        <v>1977</v>
      </c>
      <c r="EY27" s="81"/>
      <c r="EZ27" s="81"/>
      <c r="FA27" s="81"/>
      <c r="FB27" s="80"/>
      <c r="FC27" s="81"/>
      <c r="FD27" s="81"/>
    </row>
    <row r="28" spans="1:160" ht="12" customHeight="1" x14ac:dyDescent="0.15">
      <c r="A28" s="4"/>
      <c r="B28" s="125"/>
      <c r="C28" s="119"/>
      <c r="D28" s="128"/>
      <c r="E28" s="131"/>
      <c r="F28" s="166"/>
      <c r="G28" s="134"/>
      <c r="H28" s="115"/>
      <c r="I28" s="117"/>
      <c r="J28" s="119"/>
      <c r="K28" s="119"/>
      <c r="L28" s="122"/>
      <c r="M28" s="99"/>
      <c r="N28" s="99"/>
      <c r="O28" s="101"/>
      <c r="P28" s="13">
        <v>4</v>
      </c>
      <c r="Q28" s="14"/>
      <c r="R28" s="13" t="str">
        <f>_xlfn.XLOOKUP(Q28, $AB$5:$AB$10, $AC$5:$AC$10, "", 0)</f>
        <v/>
      </c>
      <c r="S28" s="13" t="str">
        <f>IF(Q28="Ion Thruster", 5 * I28, _xlfn.XLOOKUP(Q28, $AB$5:$AB$10, $AD$5:$AD$10, "", 0))</f>
        <v/>
      </c>
      <c r="T28" s="15"/>
      <c r="U28" s="13" t="str">
        <f t="shared" si="82"/>
        <v/>
      </c>
      <c r="V28" s="13" t="str">
        <f t="shared" si="83"/>
        <v/>
      </c>
      <c r="W28" s="108"/>
      <c r="X28" s="110"/>
      <c r="Y28" s="44"/>
      <c r="Z28" s="5"/>
      <c r="AA28" s="82"/>
      <c r="AB28" s="64"/>
      <c r="AC28" s="64"/>
      <c r="AD28" s="64"/>
      <c r="AE28" s="159"/>
      <c r="AF28" s="62" t="s">
        <v>55</v>
      </c>
      <c r="AG28" s="66" t="e">
        <f>NA()</f>
        <v>#N/A</v>
      </c>
      <c r="AH28" s="66" t="e">
        <f>NA()</f>
        <v>#N/A</v>
      </c>
      <c r="AI28" s="66" t="e">
        <f>NA()</f>
        <v>#N/A</v>
      </c>
      <c r="AJ28" s="66" t="e">
        <f>NA()</f>
        <v>#N/A</v>
      </c>
      <c r="AK28" s="66" t="e">
        <f>NA()</f>
        <v>#N/A</v>
      </c>
      <c r="AL28" s="66" t="e">
        <f>NA()</f>
        <v>#N/A</v>
      </c>
      <c r="AM28" s="66" t="e">
        <f>NA()</f>
        <v>#N/A</v>
      </c>
      <c r="AN28" s="66" t="e">
        <f>NA()</f>
        <v>#N/A</v>
      </c>
      <c r="AO28" s="66" t="e">
        <f>NA()</f>
        <v>#N/A</v>
      </c>
      <c r="AP28" s="66" t="e">
        <f>NA()</f>
        <v>#N/A</v>
      </c>
      <c r="AQ28" s="66" t="e">
        <f>NA()</f>
        <v>#N/A</v>
      </c>
      <c r="AR28" s="66" t="e">
        <f>NA()</f>
        <v>#N/A</v>
      </c>
      <c r="AS28" s="66" t="e">
        <f>NA()</f>
        <v>#N/A</v>
      </c>
      <c r="AT28" s="66" t="e">
        <f>NA()</f>
        <v>#N/A</v>
      </c>
      <c r="AU28" s="66" t="e">
        <f>NA()</f>
        <v>#N/A</v>
      </c>
      <c r="AV28" s="66" t="e">
        <f>NA()</f>
        <v>#N/A</v>
      </c>
      <c r="AW28" s="66" t="e">
        <f>NA()</f>
        <v>#N/A</v>
      </c>
      <c r="AX28" s="66" t="e">
        <f>NA()</f>
        <v>#N/A</v>
      </c>
      <c r="AY28" s="66" t="e">
        <f>NA()</f>
        <v>#N/A</v>
      </c>
      <c r="AZ28" s="66" t="e">
        <f>NA()</f>
        <v>#N/A</v>
      </c>
      <c r="BA28" s="66" t="e">
        <f>NA()</f>
        <v>#N/A</v>
      </c>
      <c r="BB28" s="66" t="e">
        <f>NA()</f>
        <v>#N/A</v>
      </c>
      <c r="BC28" s="66">
        <v>5</v>
      </c>
      <c r="BD28" s="66">
        <v>5</v>
      </c>
      <c r="BE28" s="66" t="e">
        <f>NA()</f>
        <v>#N/A</v>
      </c>
      <c r="BF28" s="66" t="e">
        <f>NA()</f>
        <v>#N/A</v>
      </c>
      <c r="BG28" s="66" t="e">
        <f>NA()</f>
        <v>#N/A</v>
      </c>
      <c r="BH28" s="66" t="e">
        <f>NA()</f>
        <v>#N/A</v>
      </c>
      <c r="BI28" s="66" t="e">
        <f>NA()</f>
        <v>#N/A</v>
      </c>
      <c r="BJ28" s="66" t="e">
        <f>NA()</f>
        <v>#N/A</v>
      </c>
      <c r="BK28" s="66" t="e">
        <f>NA()</f>
        <v>#N/A</v>
      </c>
      <c r="BL28" s="66" t="e">
        <f>NA()</f>
        <v>#N/A</v>
      </c>
      <c r="BM28" s="66" t="e">
        <f>NA()</f>
        <v>#N/A</v>
      </c>
      <c r="BN28" s="66" t="e">
        <f>NA()</f>
        <v>#N/A</v>
      </c>
      <c r="BO28" s="66" t="e">
        <f>NA()</f>
        <v>#N/A</v>
      </c>
      <c r="BP28" s="66" t="e">
        <f>NA()</f>
        <v>#N/A</v>
      </c>
      <c r="BQ28" s="66" t="e">
        <f>NA()</f>
        <v>#N/A</v>
      </c>
      <c r="BR28" s="66" t="e">
        <f>NA()</f>
        <v>#N/A</v>
      </c>
      <c r="BS28" s="66" t="e">
        <f>NA()</f>
        <v>#N/A</v>
      </c>
      <c r="BT28" s="90"/>
      <c r="BU28" s="89" t="str">
        <f t="shared" si="50"/>
        <v>Callisto</v>
      </c>
      <c r="BV28" s="97"/>
      <c r="BW28" s="97"/>
      <c r="BX28" s="97"/>
      <c r="BY28" s="97"/>
      <c r="BZ28" s="97"/>
      <c r="CA28" s="97"/>
      <c r="CB28" s="97"/>
      <c r="CC28" s="97"/>
      <c r="CD28" s="97"/>
      <c r="CE28" s="97"/>
      <c r="CF28" s="97"/>
      <c r="CG28" s="97"/>
      <c r="CH28" s="97"/>
      <c r="CI28" s="97"/>
      <c r="CJ28" s="97"/>
      <c r="CK28" s="97"/>
      <c r="CL28" s="97"/>
      <c r="CM28" s="97"/>
      <c r="CN28" s="97"/>
      <c r="CO28" s="97"/>
      <c r="CP28" s="97"/>
      <c r="CQ28" s="97"/>
      <c r="CR28" s="97"/>
      <c r="CS28" s="96">
        <v>-1</v>
      </c>
      <c r="CT28" s="97"/>
      <c r="CU28" s="97"/>
      <c r="CV28" s="97"/>
      <c r="CW28" s="97"/>
      <c r="CX28" s="97"/>
      <c r="CY28" s="97"/>
      <c r="CZ28" s="97"/>
      <c r="DA28" s="97"/>
      <c r="DB28" s="97"/>
      <c r="DC28" s="97"/>
      <c r="DD28" s="97"/>
      <c r="DE28" s="97"/>
      <c r="DF28" s="97"/>
      <c r="DG28" s="97"/>
      <c r="DH28" s="97"/>
      <c r="DI28" s="62" t="str">
        <f t="shared" si="51"/>
        <v>Callisto</v>
      </c>
      <c r="DJ28" s="91"/>
      <c r="DK28" s="91"/>
      <c r="DL28" s="91"/>
      <c r="DM28" s="91"/>
      <c r="DN28" s="91"/>
      <c r="DO28" s="91"/>
      <c r="DP28" s="91"/>
      <c r="DQ28" s="91"/>
      <c r="DR28" s="91"/>
      <c r="DS28" s="91"/>
      <c r="DT28" s="91"/>
      <c r="DU28" s="91"/>
      <c r="DV28" s="91"/>
      <c r="DW28" s="91"/>
      <c r="DX28" s="91"/>
      <c r="DY28" s="91"/>
      <c r="DZ28" s="91"/>
      <c r="EA28" s="91"/>
      <c r="EB28" s="91"/>
      <c r="EC28" s="91"/>
      <c r="ED28" s="91"/>
      <c r="EE28" s="91"/>
      <c r="EF28" s="91"/>
      <c r="EG28" s="91"/>
      <c r="EH28" s="91"/>
      <c r="EI28" s="91"/>
      <c r="EJ28" s="91"/>
      <c r="EK28" s="91"/>
      <c r="EL28" s="91"/>
      <c r="EM28" s="91"/>
      <c r="EN28" s="91"/>
      <c r="EO28" s="91"/>
      <c r="EP28" s="91"/>
      <c r="EQ28" s="91"/>
      <c r="ER28" s="91"/>
      <c r="ES28" s="91"/>
      <c r="ET28" s="91"/>
      <c r="EU28" s="91"/>
      <c r="EV28" s="91"/>
      <c r="EW28" s="64"/>
      <c r="EX28" s="72">
        <v>1978</v>
      </c>
      <c r="EY28" s="81"/>
      <c r="EZ28" s="81"/>
      <c r="FA28" s="81"/>
      <c r="FB28" s="80"/>
      <c r="FC28" s="81"/>
      <c r="FD28" s="81"/>
    </row>
    <row r="29" spans="1:160" ht="12" customHeight="1" x14ac:dyDescent="0.15">
      <c r="A29" s="4"/>
      <c r="B29" s="143"/>
      <c r="C29" s="141"/>
      <c r="D29" s="144"/>
      <c r="E29" s="145"/>
      <c r="F29" s="167"/>
      <c r="G29" s="146"/>
      <c r="H29" s="115"/>
      <c r="I29" s="140"/>
      <c r="J29" s="141"/>
      <c r="K29" s="141"/>
      <c r="L29" s="142"/>
      <c r="M29" s="136"/>
      <c r="N29" s="136"/>
      <c r="O29" s="114"/>
      <c r="P29" s="137"/>
      <c r="Q29" s="138"/>
      <c r="R29" s="138"/>
      <c r="S29" s="139"/>
      <c r="T29" s="16" t="s">
        <v>47</v>
      </c>
      <c r="U29" s="17" t="str">
        <f t="shared" ref="U29" si="84">IF(O25="","",O25+SUM(U25:U28))</f>
        <v/>
      </c>
      <c r="V29" s="17" t="str">
        <f>IF(B25="", "", SUM(V25:V28))</f>
        <v/>
      </c>
      <c r="W29" s="18" t="s">
        <v>41</v>
      </c>
      <c r="X29" s="19" t="str">
        <f t="shared" ref="X29" si="85">IF($B25="","",IF(V29 &gt;= X27, "Y", "N"))</f>
        <v/>
      </c>
      <c r="Y29" s="46"/>
      <c r="Z29" s="5"/>
      <c r="AA29" s="82"/>
      <c r="AB29" s="64"/>
      <c r="AC29" s="64"/>
      <c r="AD29" s="64"/>
      <c r="AE29" s="159"/>
      <c r="AF29" s="62" t="s">
        <v>56</v>
      </c>
      <c r="AG29" s="66" t="e">
        <f>NA()</f>
        <v>#N/A</v>
      </c>
      <c r="AH29" s="66" t="e">
        <f>NA()</f>
        <v>#N/A</v>
      </c>
      <c r="AI29" s="66" t="e">
        <f>NA()</f>
        <v>#N/A</v>
      </c>
      <c r="AJ29" s="66" t="e">
        <f>NA()</f>
        <v>#N/A</v>
      </c>
      <c r="AK29" s="66" t="e">
        <f>NA()</f>
        <v>#N/A</v>
      </c>
      <c r="AL29" s="66" t="e">
        <f>NA()</f>
        <v>#N/A</v>
      </c>
      <c r="AM29" s="66" t="e">
        <f>NA()</f>
        <v>#N/A</v>
      </c>
      <c r="AN29" s="66" t="e">
        <f>NA()</f>
        <v>#N/A</v>
      </c>
      <c r="AO29" s="66" t="e">
        <f>NA()</f>
        <v>#N/A</v>
      </c>
      <c r="AP29" s="66" t="e">
        <f>NA()</f>
        <v>#N/A</v>
      </c>
      <c r="AQ29" s="66" t="e">
        <f>NA()</f>
        <v>#N/A</v>
      </c>
      <c r="AR29" s="66" t="e">
        <f>NA()</f>
        <v>#N/A</v>
      </c>
      <c r="AS29" s="66" t="e">
        <f>NA()</f>
        <v>#N/A</v>
      </c>
      <c r="AT29" s="66" t="e">
        <f>NA()</f>
        <v>#N/A</v>
      </c>
      <c r="AU29" s="66" t="e">
        <f>NA()</f>
        <v>#N/A</v>
      </c>
      <c r="AV29" s="66" t="e">
        <f>NA()</f>
        <v>#N/A</v>
      </c>
      <c r="AW29" s="66" t="e">
        <f>NA()</f>
        <v>#N/A</v>
      </c>
      <c r="AX29" s="66" t="e">
        <f>NA()</f>
        <v>#N/A</v>
      </c>
      <c r="AY29" s="66" t="e">
        <f>NA()</f>
        <v>#N/A</v>
      </c>
      <c r="AZ29" s="66" t="e">
        <f>NA()</f>
        <v>#N/A</v>
      </c>
      <c r="BA29" s="66" t="e">
        <f>NA()</f>
        <v>#N/A</v>
      </c>
      <c r="BB29" s="66" t="e">
        <f>NA()</f>
        <v>#N/A</v>
      </c>
      <c r="BC29" s="66" t="e">
        <f>NA()</f>
        <v>#N/A</v>
      </c>
      <c r="BD29" s="66">
        <v>2</v>
      </c>
      <c r="BE29" s="66" t="e">
        <f>NA()</f>
        <v>#N/A</v>
      </c>
      <c r="BF29" s="66" t="e">
        <f>NA()</f>
        <v>#N/A</v>
      </c>
      <c r="BG29" s="66" t="e">
        <f>NA()</f>
        <v>#N/A</v>
      </c>
      <c r="BH29" s="66" t="e">
        <f>NA()</f>
        <v>#N/A</v>
      </c>
      <c r="BI29" s="66" t="e">
        <f>NA()</f>
        <v>#N/A</v>
      </c>
      <c r="BJ29" s="66" t="e">
        <f>NA()</f>
        <v>#N/A</v>
      </c>
      <c r="BK29" s="66" t="e">
        <f>NA()</f>
        <v>#N/A</v>
      </c>
      <c r="BL29" s="66" t="e">
        <f>NA()</f>
        <v>#N/A</v>
      </c>
      <c r="BM29" s="66" t="e">
        <f>NA()</f>
        <v>#N/A</v>
      </c>
      <c r="BN29" s="66" t="e">
        <f>NA()</f>
        <v>#N/A</v>
      </c>
      <c r="BO29" s="66" t="e">
        <f>NA()</f>
        <v>#N/A</v>
      </c>
      <c r="BP29" s="66" t="e">
        <f>NA()</f>
        <v>#N/A</v>
      </c>
      <c r="BQ29" s="66" t="e">
        <f>NA()</f>
        <v>#N/A</v>
      </c>
      <c r="BR29" s="66" t="e">
        <f>NA()</f>
        <v>#N/A</v>
      </c>
      <c r="BS29" s="66" t="e">
        <f>NA()</f>
        <v>#N/A</v>
      </c>
      <c r="BT29" s="90"/>
      <c r="BU29" s="89" t="str">
        <f t="shared" si="50"/>
        <v>Europa</v>
      </c>
      <c r="BV29" s="97"/>
      <c r="BW29" s="97"/>
      <c r="BX29" s="97"/>
      <c r="BY29" s="97"/>
      <c r="BZ29" s="97"/>
      <c r="CA29" s="97"/>
      <c r="CB29" s="97"/>
      <c r="CC29" s="97"/>
      <c r="CD29" s="97"/>
      <c r="CE29" s="97"/>
      <c r="CF29" s="97"/>
      <c r="CG29" s="97"/>
      <c r="CH29" s="97"/>
      <c r="CI29" s="97"/>
      <c r="CJ29" s="97"/>
      <c r="CK29" s="97"/>
      <c r="CL29" s="97"/>
      <c r="CM29" s="97"/>
      <c r="CN29" s="97"/>
      <c r="CO29" s="97"/>
      <c r="CP29" s="97"/>
      <c r="CQ29" s="97"/>
      <c r="CR29" s="97"/>
      <c r="CS29" s="96">
        <v>-1</v>
      </c>
      <c r="CT29" s="97"/>
      <c r="CU29" s="97"/>
      <c r="CV29" s="97"/>
      <c r="CW29" s="97"/>
      <c r="CX29" s="97"/>
      <c r="CY29" s="97"/>
      <c r="CZ29" s="97"/>
      <c r="DA29" s="97"/>
      <c r="DB29" s="97"/>
      <c r="DC29" s="97"/>
      <c r="DD29" s="97"/>
      <c r="DE29" s="97"/>
      <c r="DF29" s="97"/>
      <c r="DG29" s="97"/>
      <c r="DH29" s="97"/>
      <c r="DI29" s="62" t="str">
        <f t="shared" si="51"/>
        <v>Europa</v>
      </c>
      <c r="DJ29" s="91"/>
      <c r="DK29" s="91"/>
      <c r="DL29" s="91"/>
      <c r="DM29" s="91"/>
      <c r="DN29" s="91"/>
      <c r="DO29" s="91"/>
      <c r="DP29" s="91"/>
      <c r="DQ29" s="91"/>
      <c r="DR29" s="91"/>
      <c r="DS29" s="91"/>
      <c r="DT29" s="91"/>
      <c r="DU29" s="91"/>
      <c r="DV29" s="91"/>
      <c r="DW29" s="91"/>
      <c r="DX29" s="91"/>
      <c r="DY29" s="91"/>
      <c r="DZ29" s="91"/>
      <c r="EA29" s="91"/>
      <c r="EB29" s="91"/>
      <c r="EC29" s="91"/>
      <c r="ED29" s="91"/>
      <c r="EE29" s="91"/>
      <c r="EF29" s="91"/>
      <c r="EG29" s="91"/>
      <c r="EH29" s="91"/>
      <c r="EI29" s="91"/>
      <c r="EJ29" s="91"/>
      <c r="EK29" s="91"/>
      <c r="EL29" s="91"/>
      <c r="EM29" s="91"/>
      <c r="EN29" s="91"/>
      <c r="EO29" s="91"/>
      <c r="EP29" s="91"/>
      <c r="EQ29" s="91"/>
      <c r="ER29" s="91"/>
      <c r="ES29" s="91"/>
      <c r="ET29" s="91"/>
      <c r="EU29" s="91"/>
      <c r="EV29" s="91"/>
      <c r="EW29" s="64"/>
      <c r="EX29" s="72">
        <v>1979</v>
      </c>
      <c r="EY29" s="81"/>
      <c r="EZ29" s="81"/>
      <c r="FA29" s="81"/>
      <c r="FB29" s="80"/>
      <c r="FC29" s="81"/>
      <c r="FD29" s="81"/>
    </row>
    <row r="30" spans="1:160" ht="12" customHeight="1" x14ac:dyDescent="0.15">
      <c r="A30" s="4"/>
      <c r="B30" s="124"/>
      <c r="C30" s="98" t="str">
        <f t="shared" ref="C30" si="86">IF(B30="", "", "to")</f>
        <v/>
      </c>
      <c r="D30" s="127"/>
      <c r="E30" s="130" t="str">
        <f t="shared" ref="E30" si="87">IF(B30="","",IF(BT30&lt;0,BT30,""))</f>
        <v/>
      </c>
      <c r="F30" s="121" t="s">
        <v>85</v>
      </c>
      <c r="G30" s="133" t="str">
        <f t="shared" ref="G30" si="88">IF(B30="","",IF(OR(BT30&gt;0,AND(BT30&lt;0,F30="Y")),ABS(BT30),0))</f>
        <v/>
      </c>
      <c r="H30" s="115"/>
      <c r="I30" s="117" t="str">
        <f t="shared" ref="I30" si="89">IF(B30="","",ROUNDUP(G30*H30,0))</f>
        <v/>
      </c>
      <c r="J30" s="119" t="str" cm="1">
        <f t="array" ref="J30">IF(B30="", "", _xlfn.XLOOKUP(B30, Origins, _xlfn.XLOOKUP(D30, Destinations, Maneuver_Difficulties,"")))</f>
        <v/>
      </c>
      <c r="K30" s="119" t="str">
        <f t="shared" ref="K30" si="90">IF(AND(H30&lt;1, H30&gt;0), ROUNDUP(J30/H30, 0), J30)</f>
        <v/>
      </c>
      <c r="L30" s="121"/>
      <c r="M30" s="98" t="str">
        <f>IF(B30="","",IF(ISNA(FB30),"-",IF(AND(L30-FC30 &gt;= 0, MOD(L30-FC30,FD30)=0),"Y","N")))</f>
        <v/>
      </c>
      <c r="N30" s="98" t="str">
        <f t="shared" ref="N30" si="91">IF(L30="", "", L30+I30)</f>
        <v/>
      </c>
      <c r="O30" s="101"/>
      <c r="P30" s="13">
        <v>1</v>
      </c>
      <c r="Q30" s="14"/>
      <c r="R30" s="13" t="str">
        <f>_xlfn.XLOOKUP(Q30, $AB$5:$AB$10, $AC$5:$AC$10, "", 0)</f>
        <v/>
      </c>
      <c r="S30" s="13" t="str">
        <f>IF(Q30="Ion Thruster", 5 * I30, _xlfn.XLOOKUP(Q30, $AB$5:$AB$10, $AD$5:$AD$10, "", 0))</f>
        <v/>
      </c>
      <c r="T30" s="15"/>
      <c r="U30" s="13" t="str">
        <f t="shared" ref="U30:U33" si="92">IF(R30="", "", R30*T30)</f>
        <v/>
      </c>
      <c r="V30" s="13" t="str">
        <f t="shared" ref="V30:V33" si="93">IF(S30="", "", S30*T30)</f>
        <v/>
      </c>
      <c r="W30" s="103"/>
      <c r="X30" s="104"/>
      <c r="Y30" s="43"/>
      <c r="Z30" s="5"/>
      <c r="AA30" s="82"/>
      <c r="AB30" s="64"/>
      <c r="AC30" s="64"/>
      <c r="AD30" s="64"/>
      <c r="AE30" s="159"/>
      <c r="AF30" s="62" t="s">
        <v>57</v>
      </c>
      <c r="AG30" s="66" t="e">
        <f>NA()</f>
        <v>#N/A</v>
      </c>
      <c r="AH30" s="66" t="e">
        <f>NA()</f>
        <v>#N/A</v>
      </c>
      <c r="AI30" s="66" t="e">
        <f>NA()</f>
        <v>#N/A</v>
      </c>
      <c r="AJ30" s="66" t="e">
        <f>NA()</f>
        <v>#N/A</v>
      </c>
      <c r="AK30" s="66" t="e">
        <f>NA()</f>
        <v>#N/A</v>
      </c>
      <c r="AL30" s="66" t="e">
        <f>NA()</f>
        <v>#N/A</v>
      </c>
      <c r="AM30" s="66" t="e">
        <f>NA()</f>
        <v>#N/A</v>
      </c>
      <c r="AN30" s="66" t="e">
        <f>NA()</f>
        <v>#N/A</v>
      </c>
      <c r="AO30" s="66" t="e">
        <f>NA()</f>
        <v>#N/A</v>
      </c>
      <c r="AP30" s="66" t="e">
        <f>NA()</f>
        <v>#N/A</v>
      </c>
      <c r="AQ30" s="66" t="e">
        <f>NA()</f>
        <v>#N/A</v>
      </c>
      <c r="AR30" s="66" t="e">
        <f>NA()</f>
        <v>#N/A</v>
      </c>
      <c r="AS30" s="66" t="e">
        <f>NA()</f>
        <v>#N/A</v>
      </c>
      <c r="AT30" s="66" t="e">
        <f>NA()</f>
        <v>#N/A</v>
      </c>
      <c r="AU30" s="66" t="e">
        <f>NA()</f>
        <v>#N/A</v>
      </c>
      <c r="AV30" s="66" t="e">
        <f>NA()</f>
        <v>#N/A</v>
      </c>
      <c r="AW30" s="66" t="e">
        <f>NA()</f>
        <v>#N/A</v>
      </c>
      <c r="AX30" s="66" t="e">
        <f>NA()</f>
        <v>#N/A</v>
      </c>
      <c r="AY30" s="66" t="e">
        <f>NA()</f>
        <v>#N/A</v>
      </c>
      <c r="AZ30" s="66" t="e">
        <f>NA()</f>
        <v>#N/A</v>
      </c>
      <c r="BA30" s="66" t="e">
        <f>NA()</f>
        <v>#N/A</v>
      </c>
      <c r="BB30" s="66" t="e">
        <f>NA()</f>
        <v>#N/A</v>
      </c>
      <c r="BC30" s="66" t="e">
        <f>NA()</f>
        <v>#N/A</v>
      </c>
      <c r="BD30" s="66">
        <v>3</v>
      </c>
      <c r="BE30" s="66" t="e">
        <f>NA()</f>
        <v>#N/A</v>
      </c>
      <c r="BF30" s="66" t="e">
        <f>NA()</f>
        <v>#N/A</v>
      </c>
      <c r="BG30" s="66" t="e">
        <f>NA()</f>
        <v>#N/A</v>
      </c>
      <c r="BH30" s="66" t="e">
        <f>NA()</f>
        <v>#N/A</v>
      </c>
      <c r="BI30" s="66">
        <v>2</v>
      </c>
      <c r="BJ30" s="66" t="e">
        <f>NA()</f>
        <v>#N/A</v>
      </c>
      <c r="BK30" s="66" t="e">
        <f>NA()</f>
        <v>#N/A</v>
      </c>
      <c r="BL30" s="66" t="e">
        <f>NA()</f>
        <v>#N/A</v>
      </c>
      <c r="BM30" s="66" t="e">
        <f>NA()</f>
        <v>#N/A</v>
      </c>
      <c r="BN30" s="66" t="e">
        <f>NA()</f>
        <v>#N/A</v>
      </c>
      <c r="BO30" s="66" t="e">
        <f>NA()</f>
        <v>#N/A</v>
      </c>
      <c r="BP30" s="66" t="e">
        <f>NA()</f>
        <v>#N/A</v>
      </c>
      <c r="BQ30" s="66" t="e">
        <f>NA()</f>
        <v>#N/A</v>
      </c>
      <c r="BR30" s="66" t="e">
        <f>NA()</f>
        <v>#N/A</v>
      </c>
      <c r="BS30" s="66" t="e">
        <f>NA()</f>
        <v>#N/A</v>
      </c>
      <c r="BT30" s="94" t="e" cm="1">
        <f t="array" ref="BT30">_xlfn.XLOOKUP(B30,Origins,_xlfn.XLOOKUP(D30,Destinations,Maneuver_Years))</f>
        <v>#N/A</v>
      </c>
      <c r="BU30" s="89" t="str">
        <f t="shared" si="50"/>
        <v>Ganymede Orbit</v>
      </c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97"/>
      <c r="CK30" s="97"/>
      <c r="CL30" s="97"/>
      <c r="CM30" s="97"/>
      <c r="CN30" s="97"/>
      <c r="CO30" s="97"/>
      <c r="CP30" s="97"/>
      <c r="CQ30" s="97"/>
      <c r="CR30" s="97"/>
      <c r="CS30" s="96">
        <v>-1</v>
      </c>
      <c r="CT30" s="97"/>
      <c r="CU30" s="97"/>
      <c r="CV30" s="97"/>
      <c r="CW30" s="97"/>
      <c r="CX30" s="97"/>
      <c r="CY30" s="97"/>
      <c r="CZ30" s="97"/>
      <c r="DA30" s="97"/>
      <c r="DB30" s="97"/>
      <c r="DC30" s="97"/>
      <c r="DD30" s="97"/>
      <c r="DE30" s="97"/>
      <c r="DF30" s="97"/>
      <c r="DG30" s="97"/>
      <c r="DH30" s="97"/>
      <c r="DI30" s="62" t="str">
        <f t="shared" si="51"/>
        <v>Ganymede Orbit</v>
      </c>
      <c r="DJ30" s="91"/>
      <c r="DK30" s="91"/>
      <c r="DL30" s="91"/>
      <c r="DM30" s="91"/>
      <c r="DN30" s="91"/>
      <c r="DO30" s="91"/>
      <c r="DP30" s="91"/>
      <c r="DQ30" s="91"/>
      <c r="DR30" s="91"/>
      <c r="DS30" s="91"/>
      <c r="DT30" s="91"/>
      <c r="DU30" s="91"/>
      <c r="DV30" s="91"/>
      <c r="DW30" s="91"/>
      <c r="DX30" s="91"/>
      <c r="DY30" s="91"/>
      <c r="DZ30" s="91"/>
      <c r="EA30" s="91"/>
      <c r="EB30" s="91"/>
      <c r="EC30" s="91"/>
      <c r="ED30" s="91"/>
      <c r="EE30" s="91"/>
      <c r="EF30" s="91"/>
      <c r="EG30" s="91"/>
      <c r="EH30" s="91"/>
      <c r="EI30" s="91"/>
      <c r="EJ30" s="91"/>
      <c r="EK30" s="91"/>
      <c r="EL30" s="91"/>
      <c r="EM30" s="91"/>
      <c r="EN30" s="91"/>
      <c r="EO30" s="91"/>
      <c r="EP30" s="91"/>
      <c r="EQ30" s="91"/>
      <c r="ER30" s="91"/>
      <c r="ES30" s="91"/>
      <c r="ET30" s="91"/>
      <c r="EU30" s="91"/>
      <c r="EV30" s="91"/>
      <c r="EW30" s="64"/>
      <c r="EX30" s="72">
        <v>1980</v>
      </c>
      <c r="EY30" s="81"/>
      <c r="EZ30" s="81"/>
      <c r="FA30" s="81"/>
      <c r="FB30" s="80" t="e">
        <f>_xlfn.XLOOKUP(_xlfn.CONCAT($B30, ",", $D30), $EY$5:$EY$12, $EY$5:$EY$12)</f>
        <v>#N/A</v>
      </c>
      <c r="FC30" s="80" t="e">
        <f>_xlfn.XLOOKUP($FB30, $EY$5:$EY$12, $EZ$5:$EZ$12)</f>
        <v>#N/A</v>
      </c>
      <c r="FD30" s="80" t="e">
        <f>_xlfn.XLOOKUP($FB30, $EY$5:$EY$12, $FA$5:$FA$12)</f>
        <v>#N/A</v>
      </c>
    </row>
    <row r="31" spans="1:160" ht="12" customHeight="1" x14ac:dyDescent="0.15">
      <c r="A31" s="4"/>
      <c r="B31" s="125"/>
      <c r="C31" s="119"/>
      <c r="D31" s="128"/>
      <c r="E31" s="131"/>
      <c r="F31" s="166"/>
      <c r="G31" s="134"/>
      <c r="H31" s="115"/>
      <c r="I31" s="117"/>
      <c r="J31" s="119"/>
      <c r="K31" s="119"/>
      <c r="L31" s="122"/>
      <c r="M31" s="99"/>
      <c r="N31" s="99"/>
      <c r="O31" s="101"/>
      <c r="P31" s="13">
        <v>2</v>
      </c>
      <c r="Q31" s="14"/>
      <c r="R31" s="13" t="str">
        <f>_xlfn.XLOOKUP(Q31, $AB$5:$AB$10, $AC$5:$AC$10, "", 0)</f>
        <v/>
      </c>
      <c r="S31" s="13" t="str">
        <f>IF(Q31="Ion Thruster", 5 * I31, _xlfn.XLOOKUP(Q31, $AB$5:$AB$10, $AD$5:$AD$10, "", 0))</f>
        <v/>
      </c>
      <c r="T31" s="15"/>
      <c r="U31" s="13" t="str">
        <f t="shared" si="92"/>
        <v/>
      </c>
      <c r="V31" s="13" t="str">
        <f t="shared" si="93"/>
        <v/>
      </c>
      <c r="W31" s="105"/>
      <c r="X31" s="106"/>
      <c r="Y31" s="44"/>
      <c r="Z31" s="5"/>
      <c r="AA31" s="82"/>
      <c r="AB31" s="64"/>
      <c r="AC31" s="64"/>
      <c r="AD31" s="64"/>
      <c r="AE31" s="159"/>
      <c r="AF31" s="62" t="s">
        <v>59</v>
      </c>
      <c r="AG31" s="66" t="e">
        <f>NA()</f>
        <v>#N/A</v>
      </c>
      <c r="AH31" s="66" t="e">
        <f>NA()</f>
        <v>#N/A</v>
      </c>
      <c r="AI31" s="66" t="e">
        <f>NA()</f>
        <v>#N/A</v>
      </c>
      <c r="AJ31" s="66" t="e">
        <f>NA()</f>
        <v>#N/A</v>
      </c>
      <c r="AK31" s="66" t="e">
        <f>NA()</f>
        <v>#N/A</v>
      </c>
      <c r="AL31" s="66" t="e">
        <f>NA()</f>
        <v>#N/A</v>
      </c>
      <c r="AM31" s="66" t="e">
        <f>NA()</f>
        <v>#N/A</v>
      </c>
      <c r="AN31" s="66" t="e">
        <f>NA()</f>
        <v>#N/A</v>
      </c>
      <c r="AO31" s="66" t="e">
        <f>NA()</f>
        <v>#N/A</v>
      </c>
      <c r="AP31" s="66" t="e">
        <f>NA()</f>
        <v>#N/A</v>
      </c>
      <c r="AQ31" s="66" t="e">
        <f>NA()</f>
        <v>#N/A</v>
      </c>
      <c r="AR31" s="66" t="e">
        <f>NA()</f>
        <v>#N/A</v>
      </c>
      <c r="AS31" s="66" t="e">
        <f>NA()</f>
        <v>#N/A</v>
      </c>
      <c r="AT31" s="66" t="e">
        <f>NA()</f>
        <v>#N/A</v>
      </c>
      <c r="AU31" s="66" t="e">
        <f>NA()</f>
        <v>#N/A</v>
      </c>
      <c r="AV31" s="66" t="e">
        <f>NA()</f>
        <v>#N/A</v>
      </c>
      <c r="AW31" s="66" t="e">
        <f>NA()</f>
        <v>#N/A</v>
      </c>
      <c r="AX31" s="66" t="e">
        <f>NA()</f>
        <v>#N/A</v>
      </c>
      <c r="AY31" s="66" t="e">
        <f>NA()</f>
        <v>#N/A</v>
      </c>
      <c r="AZ31" s="66" t="e">
        <f>NA()</f>
        <v>#N/A</v>
      </c>
      <c r="BA31" s="66" t="e">
        <f>NA()</f>
        <v>#N/A</v>
      </c>
      <c r="BB31" s="66" t="e">
        <f>NA()</f>
        <v>#N/A</v>
      </c>
      <c r="BC31" s="66" t="e">
        <f>NA()</f>
        <v>#N/A</v>
      </c>
      <c r="BD31" s="66" t="e">
        <f>NA()</f>
        <v>#N/A</v>
      </c>
      <c r="BE31" s="66" t="e">
        <f>NA()</f>
        <v>#N/A</v>
      </c>
      <c r="BF31" s="66" t="e">
        <f>NA()</f>
        <v>#N/A</v>
      </c>
      <c r="BG31" s="66" t="e">
        <f>NA()</f>
        <v>#N/A</v>
      </c>
      <c r="BH31" s="66">
        <v>2</v>
      </c>
      <c r="BI31" s="66" t="e">
        <f>NA()</f>
        <v>#N/A</v>
      </c>
      <c r="BJ31" s="66" t="e">
        <f>NA()</f>
        <v>#N/A</v>
      </c>
      <c r="BK31" s="66" t="e">
        <f>NA()</f>
        <v>#N/A</v>
      </c>
      <c r="BL31" s="66" t="e">
        <f>NA()</f>
        <v>#N/A</v>
      </c>
      <c r="BM31" s="66" t="e">
        <f>NA()</f>
        <v>#N/A</v>
      </c>
      <c r="BN31" s="66" t="e">
        <f>NA()</f>
        <v>#N/A</v>
      </c>
      <c r="BO31" s="66" t="e">
        <f>NA()</f>
        <v>#N/A</v>
      </c>
      <c r="BP31" s="66" t="e">
        <f>NA()</f>
        <v>#N/A</v>
      </c>
      <c r="BQ31" s="66" t="e">
        <f>NA()</f>
        <v>#N/A</v>
      </c>
      <c r="BR31" s="66" t="e">
        <f>NA()</f>
        <v>#N/A</v>
      </c>
      <c r="BS31" s="66" t="e">
        <f>NA()</f>
        <v>#N/A</v>
      </c>
      <c r="BT31" s="93"/>
      <c r="BU31" s="89" t="str">
        <f t="shared" si="50"/>
        <v>Ganymede</v>
      </c>
      <c r="BV31" s="97"/>
      <c r="BW31" s="97"/>
      <c r="BX31" s="97"/>
      <c r="BY31" s="97"/>
      <c r="BZ31" s="97"/>
      <c r="CA31" s="97"/>
      <c r="CB31" s="97"/>
      <c r="CC31" s="97"/>
      <c r="CD31" s="97"/>
      <c r="CE31" s="97"/>
      <c r="CF31" s="97"/>
      <c r="CG31" s="97"/>
      <c r="CH31" s="97"/>
      <c r="CI31" s="97"/>
      <c r="CJ31" s="97"/>
      <c r="CK31" s="97"/>
      <c r="CL31" s="97"/>
      <c r="CM31" s="97"/>
      <c r="CN31" s="97"/>
      <c r="CO31" s="97"/>
      <c r="CP31" s="97"/>
      <c r="CQ31" s="97"/>
      <c r="CR31" s="97"/>
      <c r="CS31" s="97"/>
      <c r="CT31" s="97"/>
      <c r="CU31" s="97"/>
      <c r="CV31" s="97"/>
      <c r="CW31" s="97"/>
      <c r="CX31" s="97"/>
      <c r="CY31" s="97"/>
      <c r="CZ31" s="97"/>
      <c r="DA31" s="97"/>
      <c r="DB31" s="97"/>
      <c r="DC31" s="97"/>
      <c r="DD31" s="97"/>
      <c r="DE31" s="97"/>
      <c r="DF31" s="97"/>
      <c r="DG31" s="97"/>
      <c r="DH31" s="97"/>
      <c r="DI31" s="62" t="str">
        <f t="shared" si="51"/>
        <v>Ganymede</v>
      </c>
      <c r="DJ31" s="91"/>
      <c r="DK31" s="91"/>
      <c r="DL31" s="91"/>
      <c r="DM31" s="91"/>
      <c r="DN31" s="91"/>
      <c r="DO31" s="91"/>
      <c r="DP31" s="91"/>
      <c r="DQ31" s="91"/>
      <c r="DR31" s="91"/>
      <c r="DS31" s="91"/>
      <c r="DT31" s="91"/>
      <c r="DU31" s="91"/>
      <c r="DV31" s="91"/>
      <c r="DW31" s="91"/>
      <c r="DX31" s="91"/>
      <c r="DY31" s="91"/>
      <c r="DZ31" s="91"/>
      <c r="EA31" s="91"/>
      <c r="EB31" s="91"/>
      <c r="EC31" s="91"/>
      <c r="ED31" s="91"/>
      <c r="EE31" s="91"/>
      <c r="EF31" s="91"/>
      <c r="EG31" s="91"/>
      <c r="EH31" s="91"/>
      <c r="EI31" s="91"/>
      <c r="EJ31" s="91"/>
      <c r="EK31" s="91"/>
      <c r="EL31" s="91"/>
      <c r="EM31" s="91"/>
      <c r="EN31" s="91"/>
      <c r="EO31" s="91"/>
      <c r="EP31" s="91"/>
      <c r="EQ31" s="91"/>
      <c r="ER31" s="91"/>
      <c r="ES31" s="91"/>
      <c r="ET31" s="91"/>
      <c r="EU31" s="91"/>
      <c r="EV31" s="91"/>
      <c r="EW31" s="64"/>
      <c r="EX31" s="72">
        <v>1981</v>
      </c>
      <c r="EY31" s="81"/>
      <c r="EZ31" s="81"/>
      <c r="FA31" s="81"/>
      <c r="FB31" s="80"/>
      <c r="FC31" s="81"/>
      <c r="FD31" s="81"/>
    </row>
    <row r="32" spans="1:160" ht="12" customHeight="1" x14ac:dyDescent="0.15">
      <c r="A32" s="4"/>
      <c r="B32" s="125"/>
      <c r="C32" s="119"/>
      <c r="D32" s="128"/>
      <c r="E32" s="131"/>
      <c r="F32" s="166"/>
      <c r="G32" s="134"/>
      <c r="H32" s="115"/>
      <c r="I32" s="117"/>
      <c r="J32" s="119"/>
      <c r="K32" s="119"/>
      <c r="L32" s="122"/>
      <c r="M32" s="99"/>
      <c r="N32" s="99"/>
      <c r="O32" s="101"/>
      <c r="P32" s="13">
        <v>3</v>
      </c>
      <c r="Q32" s="14"/>
      <c r="R32" s="13" t="str">
        <f>_xlfn.XLOOKUP(Q32, $AB$5:$AB$10, $AC$5:$AC$10, "", 0)</f>
        <v/>
      </c>
      <c r="S32" s="13" t="str">
        <f>IF(Q32="Ion Thruster", 5 * I32, _xlfn.XLOOKUP(Q32, $AB$5:$AB$10, $AD$5:$AD$10, "", 0))</f>
        <v/>
      </c>
      <c r="T32" s="15"/>
      <c r="U32" s="13" t="str">
        <f t="shared" si="92"/>
        <v/>
      </c>
      <c r="V32" s="13" t="str">
        <f t="shared" si="93"/>
        <v/>
      </c>
      <c r="W32" s="107" t="s">
        <v>48</v>
      </c>
      <c r="X32" s="109" t="str">
        <f>IF(B30="", "", K30*U34)</f>
        <v/>
      </c>
      <c r="Y32" s="45"/>
      <c r="Z32" s="5"/>
      <c r="AA32" s="82"/>
      <c r="AB32" s="64"/>
      <c r="AC32" s="64"/>
      <c r="AD32" s="64"/>
      <c r="AE32" s="159"/>
      <c r="AF32" s="62" t="s">
        <v>58</v>
      </c>
      <c r="AG32" s="66" t="e">
        <f>NA()</f>
        <v>#N/A</v>
      </c>
      <c r="AH32" s="66" t="e">
        <f>NA()</f>
        <v>#N/A</v>
      </c>
      <c r="AI32" s="66" t="e">
        <f>NA()</f>
        <v>#N/A</v>
      </c>
      <c r="AJ32" s="66" t="e">
        <f>NA()</f>
        <v>#N/A</v>
      </c>
      <c r="AK32" s="66" t="e">
        <f>NA()</f>
        <v>#N/A</v>
      </c>
      <c r="AL32" s="66" t="e">
        <f>NA()</f>
        <v>#N/A</v>
      </c>
      <c r="AM32" s="66" t="e">
        <f>NA()</f>
        <v>#N/A</v>
      </c>
      <c r="AN32" s="66" t="e">
        <f>NA()</f>
        <v>#N/A</v>
      </c>
      <c r="AO32" s="66" t="e">
        <f>NA()</f>
        <v>#N/A</v>
      </c>
      <c r="AP32" s="66" t="e">
        <f>NA()</f>
        <v>#N/A</v>
      </c>
      <c r="AQ32" s="66" t="e">
        <f>NA()</f>
        <v>#N/A</v>
      </c>
      <c r="AR32" s="66" t="e">
        <f>NA()</f>
        <v>#N/A</v>
      </c>
      <c r="AS32" s="66" t="e">
        <f>NA()</f>
        <v>#N/A</v>
      </c>
      <c r="AT32" s="66" t="e">
        <f>NA()</f>
        <v>#N/A</v>
      </c>
      <c r="AU32" s="66" t="e">
        <f>NA()</f>
        <v>#N/A</v>
      </c>
      <c r="AV32" s="66" t="e">
        <f>NA()</f>
        <v>#N/A</v>
      </c>
      <c r="AW32" s="66" t="e">
        <f>NA()</f>
        <v>#N/A</v>
      </c>
      <c r="AX32" s="66" t="e">
        <f>NA()</f>
        <v>#N/A</v>
      </c>
      <c r="AY32" s="66" t="e">
        <f>NA()</f>
        <v>#N/A</v>
      </c>
      <c r="AZ32" s="66" t="e">
        <f>NA()</f>
        <v>#N/A</v>
      </c>
      <c r="BA32" s="66" t="e">
        <f>NA()</f>
        <v>#N/A</v>
      </c>
      <c r="BB32" s="66" t="e">
        <f>NA()</f>
        <v>#N/A</v>
      </c>
      <c r="BC32" s="66" t="e">
        <f>NA()</f>
        <v>#N/A</v>
      </c>
      <c r="BD32" s="66">
        <v>2</v>
      </c>
      <c r="BE32" s="66" t="e">
        <f>NA()</f>
        <v>#N/A</v>
      </c>
      <c r="BF32" s="66" t="e">
        <f>NA()</f>
        <v>#N/A</v>
      </c>
      <c r="BG32" s="66" t="e">
        <f>NA()</f>
        <v>#N/A</v>
      </c>
      <c r="BH32" s="66" t="e">
        <f>NA()</f>
        <v>#N/A</v>
      </c>
      <c r="BI32" s="66" t="e">
        <f>NA()</f>
        <v>#N/A</v>
      </c>
      <c r="BJ32" s="66" t="e">
        <f>NA()</f>
        <v>#N/A</v>
      </c>
      <c r="BK32" s="66" t="e">
        <f>NA()</f>
        <v>#N/A</v>
      </c>
      <c r="BL32" s="66" t="e">
        <f>NA()</f>
        <v>#N/A</v>
      </c>
      <c r="BM32" s="66" t="e">
        <f>NA()</f>
        <v>#N/A</v>
      </c>
      <c r="BN32" s="66" t="e">
        <f>NA()</f>
        <v>#N/A</v>
      </c>
      <c r="BO32" s="66" t="e">
        <f>NA()</f>
        <v>#N/A</v>
      </c>
      <c r="BP32" s="66" t="e">
        <f>NA()</f>
        <v>#N/A</v>
      </c>
      <c r="BQ32" s="66" t="e">
        <f>NA()</f>
        <v>#N/A</v>
      </c>
      <c r="BR32" s="66" t="e">
        <f>NA()</f>
        <v>#N/A</v>
      </c>
      <c r="BS32" s="66" t="e">
        <f>NA()</f>
        <v>#N/A</v>
      </c>
      <c r="BT32" s="90"/>
      <c r="BU32" s="89" t="str">
        <f t="shared" si="50"/>
        <v>Io</v>
      </c>
      <c r="BV32" s="97"/>
      <c r="BW32" s="97"/>
      <c r="BX32" s="97"/>
      <c r="BY32" s="97"/>
      <c r="BZ32" s="97"/>
      <c r="CA32" s="97"/>
      <c r="CB32" s="97"/>
      <c r="CC32" s="97"/>
      <c r="CD32" s="97"/>
      <c r="CE32" s="97"/>
      <c r="CF32" s="97"/>
      <c r="CG32" s="97"/>
      <c r="CH32" s="97"/>
      <c r="CI32" s="97"/>
      <c r="CJ32" s="97"/>
      <c r="CK32" s="97"/>
      <c r="CL32" s="97"/>
      <c r="CM32" s="97"/>
      <c r="CN32" s="97"/>
      <c r="CO32" s="97"/>
      <c r="CP32" s="97"/>
      <c r="CQ32" s="97"/>
      <c r="CR32" s="97"/>
      <c r="CS32" s="96">
        <v>-1</v>
      </c>
      <c r="CT32" s="97"/>
      <c r="CU32" s="97"/>
      <c r="CV32" s="97"/>
      <c r="CW32" s="97"/>
      <c r="CX32" s="97"/>
      <c r="CY32" s="97"/>
      <c r="CZ32" s="97"/>
      <c r="DA32" s="97"/>
      <c r="DB32" s="97"/>
      <c r="DC32" s="97"/>
      <c r="DD32" s="97"/>
      <c r="DE32" s="97"/>
      <c r="DF32" s="97"/>
      <c r="DG32" s="97"/>
      <c r="DH32" s="97"/>
      <c r="DI32" s="62" t="str">
        <f t="shared" si="51"/>
        <v>Io</v>
      </c>
      <c r="DJ32" s="91"/>
      <c r="DK32" s="91"/>
      <c r="DL32" s="91"/>
      <c r="DM32" s="91"/>
      <c r="DN32" s="91"/>
      <c r="DO32" s="91"/>
      <c r="DP32" s="91"/>
      <c r="DQ32" s="91"/>
      <c r="DR32" s="91"/>
      <c r="DS32" s="91"/>
      <c r="DT32" s="91"/>
      <c r="DU32" s="91"/>
      <c r="DV32" s="91"/>
      <c r="DW32" s="91"/>
      <c r="DX32" s="91"/>
      <c r="DY32" s="91"/>
      <c r="DZ32" s="91"/>
      <c r="EA32" s="91"/>
      <c r="EB32" s="91"/>
      <c r="EC32" s="91"/>
      <c r="ED32" s="91"/>
      <c r="EE32" s="91"/>
      <c r="EF32" s="91"/>
      <c r="EG32" s="91"/>
      <c r="EH32" s="91"/>
      <c r="EI32" s="91"/>
      <c r="EJ32" s="91"/>
      <c r="EK32" s="91"/>
      <c r="EL32" s="91"/>
      <c r="EM32" s="91"/>
      <c r="EN32" s="91"/>
      <c r="EO32" s="91"/>
      <c r="EP32" s="91"/>
      <c r="EQ32" s="91"/>
      <c r="ER32" s="91"/>
      <c r="ES32" s="91"/>
      <c r="ET32" s="91"/>
      <c r="EU32" s="91"/>
      <c r="EV32" s="91"/>
      <c r="EW32" s="64"/>
      <c r="EX32" s="72">
        <v>1982</v>
      </c>
      <c r="EY32" s="81"/>
      <c r="EZ32" s="81"/>
      <c r="FA32" s="81"/>
      <c r="FB32" s="80"/>
      <c r="FC32" s="81"/>
      <c r="FD32" s="81"/>
    </row>
    <row r="33" spans="1:160" ht="12" customHeight="1" x14ac:dyDescent="0.15">
      <c r="A33" s="4"/>
      <c r="B33" s="125"/>
      <c r="C33" s="119"/>
      <c r="D33" s="128"/>
      <c r="E33" s="131"/>
      <c r="F33" s="166"/>
      <c r="G33" s="134"/>
      <c r="H33" s="115"/>
      <c r="I33" s="117"/>
      <c r="J33" s="119"/>
      <c r="K33" s="119"/>
      <c r="L33" s="122"/>
      <c r="M33" s="99"/>
      <c r="N33" s="99"/>
      <c r="O33" s="101"/>
      <c r="P33" s="13">
        <v>4</v>
      </c>
      <c r="Q33" s="14"/>
      <c r="R33" s="13" t="str">
        <f>_xlfn.XLOOKUP(Q33, $AB$5:$AB$10, $AC$5:$AC$10, "", 0)</f>
        <v/>
      </c>
      <c r="S33" s="13" t="str">
        <f>IF(Q33="Ion Thruster", 5 * I33, _xlfn.XLOOKUP(Q33, $AB$5:$AB$10, $AD$5:$AD$10, "", 0))</f>
        <v/>
      </c>
      <c r="T33" s="15"/>
      <c r="U33" s="13" t="str">
        <f t="shared" si="92"/>
        <v/>
      </c>
      <c r="V33" s="13" t="str">
        <f t="shared" si="93"/>
        <v/>
      </c>
      <c r="W33" s="108"/>
      <c r="X33" s="110"/>
      <c r="Y33" s="44"/>
      <c r="Z33" s="5"/>
      <c r="AA33" s="82"/>
      <c r="AB33" s="64"/>
      <c r="AC33" s="64"/>
      <c r="AD33" s="64"/>
      <c r="AE33" s="159"/>
      <c r="AF33" s="62" t="s">
        <v>52</v>
      </c>
      <c r="AG33" s="66" t="e">
        <f>NA()</f>
        <v>#N/A</v>
      </c>
      <c r="AH33" s="66" t="e">
        <f>NA()</f>
        <v>#N/A</v>
      </c>
      <c r="AI33" s="66" t="e">
        <f>NA()</f>
        <v>#N/A</v>
      </c>
      <c r="AJ33" s="66" t="e">
        <f>NA()</f>
        <v>#N/A</v>
      </c>
      <c r="AK33" s="66" t="e">
        <f>NA()</f>
        <v>#N/A</v>
      </c>
      <c r="AL33" s="66" t="e">
        <f>NA()</f>
        <v>#N/A</v>
      </c>
      <c r="AM33" s="66" t="e">
        <f>NA()</f>
        <v>#N/A</v>
      </c>
      <c r="AN33" s="66" t="e">
        <f>NA()</f>
        <v>#N/A</v>
      </c>
      <c r="AO33" s="66">
        <v>3</v>
      </c>
      <c r="AP33" s="66" t="e">
        <f>NA()</f>
        <v>#N/A</v>
      </c>
      <c r="AQ33" s="66" t="e">
        <f>NA()</f>
        <v>#N/A</v>
      </c>
      <c r="AR33" s="66" t="e">
        <f>NA()</f>
        <v>#N/A</v>
      </c>
      <c r="AS33" s="66" t="e">
        <f>NA()</f>
        <v>#N/A</v>
      </c>
      <c r="AT33" s="66" t="e">
        <f>NA()</f>
        <v>#N/A</v>
      </c>
      <c r="AU33" s="66" t="e">
        <f>NA()</f>
        <v>#N/A</v>
      </c>
      <c r="AV33" s="66" t="e">
        <f>NA()</f>
        <v>#N/A</v>
      </c>
      <c r="AW33" s="66" t="e">
        <f>NA()</f>
        <v>#N/A</v>
      </c>
      <c r="AX33" s="66" t="e">
        <f>NA()</f>
        <v>#N/A</v>
      </c>
      <c r="AY33" s="66" t="e">
        <f>NA()</f>
        <v>#N/A</v>
      </c>
      <c r="AZ33" s="66" t="e">
        <f>NA()</f>
        <v>#N/A</v>
      </c>
      <c r="BA33" s="66" t="e">
        <f>NA()</f>
        <v>#N/A</v>
      </c>
      <c r="BB33" s="66" t="e">
        <f>NA()</f>
        <v>#N/A</v>
      </c>
      <c r="BC33" s="66" t="e">
        <f>NA()</f>
        <v>#N/A</v>
      </c>
      <c r="BD33" s="66" t="e">
        <f>NA()</f>
        <v>#N/A</v>
      </c>
      <c r="BE33" s="66" t="e">
        <f>NA()</f>
        <v>#N/A</v>
      </c>
      <c r="BF33" s="66" t="e">
        <f>NA()</f>
        <v>#N/A</v>
      </c>
      <c r="BG33" s="66" t="e">
        <f>NA()</f>
        <v>#N/A</v>
      </c>
      <c r="BH33" s="66" t="e">
        <f>NA()</f>
        <v>#N/A</v>
      </c>
      <c r="BI33" s="66" t="e">
        <f>NA()</f>
        <v>#N/A</v>
      </c>
      <c r="BJ33" s="66" t="e">
        <f>NA()</f>
        <v>#N/A</v>
      </c>
      <c r="BK33" s="66" t="e">
        <f>NA()</f>
        <v>#N/A</v>
      </c>
      <c r="BL33" s="66">
        <v>7</v>
      </c>
      <c r="BM33" s="66">
        <v>1</v>
      </c>
      <c r="BN33" s="66" t="e">
        <f>NA()</f>
        <v>#N/A</v>
      </c>
      <c r="BO33" s="66" t="e">
        <f>NA()</f>
        <v>#N/A</v>
      </c>
      <c r="BP33" s="66" t="e">
        <f>NA()</f>
        <v>#N/A</v>
      </c>
      <c r="BQ33" s="66" t="e">
        <f>NA()</f>
        <v>#N/A</v>
      </c>
      <c r="BR33" s="66">
        <v>0</v>
      </c>
      <c r="BS33" s="66" t="e">
        <f>NA()</f>
        <v>#N/A</v>
      </c>
      <c r="BT33" s="90"/>
      <c r="BU33" s="89" t="str">
        <f t="shared" si="50"/>
        <v>Saturn Fly-by</v>
      </c>
      <c r="BV33" s="97"/>
      <c r="BW33" s="97"/>
      <c r="BX33" s="97"/>
      <c r="BY33" s="97"/>
      <c r="BZ33" s="97"/>
      <c r="CA33" s="97"/>
      <c r="CB33" s="97"/>
      <c r="CC33" s="97"/>
      <c r="CD33" s="96">
        <v>3</v>
      </c>
      <c r="CE33" s="97"/>
      <c r="CF33" s="97"/>
      <c r="CG33" s="97"/>
      <c r="CH33" s="97"/>
      <c r="CI33" s="97"/>
      <c r="CJ33" s="97"/>
      <c r="CK33" s="97"/>
      <c r="CL33" s="97"/>
      <c r="CM33" s="97"/>
      <c r="CN33" s="97"/>
      <c r="CO33" s="97"/>
      <c r="CP33" s="97"/>
      <c r="CQ33" s="97"/>
      <c r="CR33" s="97"/>
      <c r="CS33" s="97"/>
      <c r="CT33" s="97"/>
      <c r="CU33" s="97"/>
      <c r="CV33" s="97"/>
      <c r="CW33" s="97"/>
      <c r="CX33" s="97"/>
      <c r="CY33" s="97"/>
      <c r="CZ33" s="97"/>
      <c r="DA33" s="96">
        <v>-1</v>
      </c>
      <c r="DB33" s="97"/>
      <c r="DC33" s="97"/>
      <c r="DD33" s="97"/>
      <c r="DE33" s="97"/>
      <c r="DF33" s="97"/>
      <c r="DG33" s="96">
        <v>5</v>
      </c>
      <c r="DH33" s="96"/>
      <c r="DI33" s="62" t="str">
        <f t="shared" si="51"/>
        <v>Saturn Fly-by</v>
      </c>
      <c r="DJ33" s="90"/>
      <c r="DK33" s="90"/>
      <c r="DL33" s="90"/>
      <c r="DM33" s="90"/>
      <c r="DN33" s="90"/>
      <c r="DO33" s="90"/>
      <c r="DP33" s="90"/>
      <c r="DQ33" s="90"/>
      <c r="DR33" s="90"/>
      <c r="DS33" s="90"/>
      <c r="DT33" s="90"/>
      <c r="DU33" s="90"/>
      <c r="DV33" s="90"/>
      <c r="DW33" s="90"/>
      <c r="DX33" s="90"/>
      <c r="DY33" s="90"/>
      <c r="DZ33" s="90"/>
      <c r="EA33" s="90"/>
      <c r="EB33" s="90"/>
      <c r="EC33" s="90"/>
      <c r="ED33" s="90"/>
      <c r="EE33" s="90"/>
      <c r="EF33" s="90"/>
      <c r="EG33" s="90"/>
      <c r="EH33" s="90"/>
      <c r="EI33" s="90"/>
      <c r="EJ33" s="90"/>
      <c r="EK33" s="90"/>
      <c r="EL33" s="90"/>
      <c r="EM33" s="90"/>
      <c r="EN33" s="90"/>
      <c r="EO33" s="90"/>
      <c r="EP33" s="90"/>
      <c r="EQ33" s="90"/>
      <c r="ER33" s="90"/>
      <c r="ES33" s="90"/>
      <c r="ET33" s="90"/>
      <c r="EU33" s="90"/>
      <c r="EV33" s="90"/>
      <c r="EW33" s="64"/>
      <c r="EX33" s="72">
        <v>1983</v>
      </c>
      <c r="EY33" s="81"/>
      <c r="EZ33" s="81"/>
      <c r="FA33" s="81"/>
      <c r="FB33" s="80"/>
      <c r="FC33" s="81"/>
      <c r="FD33" s="81"/>
    </row>
    <row r="34" spans="1:160" ht="12" customHeight="1" x14ac:dyDescent="0.15">
      <c r="A34" s="4"/>
      <c r="B34" s="143"/>
      <c r="C34" s="141"/>
      <c r="D34" s="144"/>
      <c r="E34" s="145"/>
      <c r="F34" s="167"/>
      <c r="G34" s="146"/>
      <c r="H34" s="115"/>
      <c r="I34" s="140"/>
      <c r="J34" s="141"/>
      <c r="K34" s="141"/>
      <c r="L34" s="142"/>
      <c r="M34" s="136"/>
      <c r="N34" s="136"/>
      <c r="O34" s="114"/>
      <c r="P34" s="137"/>
      <c r="Q34" s="138"/>
      <c r="R34" s="138"/>
      <c r="S34" s="139"/>
      <c r="T34" s="16" t="s">
        <v>47</v>
      </c>
      <c r="U34" s="17" t="str">
        <f t="shared" ref="U34" si="94">IF(O30="","",O30+SUM(U30:U33))</f>
        <v/>
      </c>
      <c r="V34" s="17" t="str">
        <f>IF(B30="", "", SUM(V30:V33))</f>
        <v/>
      </c>
      <c r="W34" s="18" t="s">
        <v>41</v>
      </c>
      <c r="X34" s="19" t="str">
        <f t="shared" ref="X34" si="95">IF($B30="","",IF(V34 &gt;= X32, "Y", "N"))</f>
        <v/>
      </c>
      <c r="Y34" s="47"/>
      <c r="Z34" s="5"/>
      <c r="AA34" s="82"/>
      <c r="AB34" s="64"/>
      <c r="AC34" s="64"/>
      <c r="AD34" s="64"/>
      <c r="AE34" s="159"/>
      <c r="AF34" s="62" t="s">
        <v>61</v>
      </c>
      <c r="AG34" s="66" t="e">
        <f>NA()</f>
        <v>#N/A</v>
      </c>
      <c r="AH34" s="66" t="e">
        <f>NA()</f>
        <v>#N/A</v>
      </c>
      <c r="AI34" s="66" t="e">
        <f>NA()</f>
        <v>#N/A</v>
      </c>
      <c r="AJ34" s="66" t="e">
        <f>NA()</f>
        <v>#N/A</v>
      </c>
      <c r="AK34" s="66" t="e">
        <f>NA()</f>
        <v>#N/A</v>
      </c>
      <c r="AL34" s="66" t="e">
        <f>NA()</f>
        <v>#N/A</v>
      </c>
      <c r="AM34" s="66" t="e">
        <f>NA()</f>
        <v>#N/A</v>
      </c>
      <c r="AN34" s="66" t="e">
        <f>NA()</f>
        <v>#N/A</v>
      </c>
      <c r="AO34" s="66" t="e">
        <f>NA()</f>
        <v>#N/A</v>
      </c>
      <c r="AP34" s="66" t="e">
        <f>NA()</f>
        <v>#N/A</v>
      </c>
      <c r="AQ34" s="66" t="e">
        <f>NA()</f>
        <v>#N/A</v>
      </c>
      <c r="AR34" s="66" t="e">
        <f>NA()</f>
        <v>#N/A</v>
      </c>
      <c r="AS34" s="66" t="e">
        <f>NA()</f>
        <v>#N/A</v>
      </c>
      <c r="AT34" s="66" t="e">
        <f>NA()</f>
        <v>#N/A</v>
      </c>
      <c r="AU34" s="66" t="e">
        <f>NA()</f>
        <v>#N/A</v>
      </c>
      <c r="AV34" s="66" t="e">
        <f>NA()</f>
        <v>#N/A</v>
      </c>
      <c r="AW34" s="66" t="e">
        <f>NA()</f>
        <v>#N/A</v>
      </c>
      <c r="AX34" s="66" t="e">
        <f>NA()</f>
        <v>#N/A</v>
      </c>
      <c r="AY34" s="66" t="e">
        <f>NA()</f>
        <v>#N/A</v>
      </c>
      <c r="AZ34" s="66" t="e">
        <f>NA()</f>
        <v>#N/A</v>
      </c>
      <c r="BA34" s="66" t="e">
        <f>NA()</f>
        <v>#N/A</v>
      </c>
      <c r="BB34" s="66" t="e">
        <f>NA()</f>
        <v>#N/A</v>
      </c>
      <c r="BC34" s="66" t="e">
        <f>NA()</f>
        <v>#N/A</v>
      </c>
      <c r="BD34" s="66" t="e">
        <f>NA()</f>
        <v>#N/A</v>
      </c>
      <c r="BE34" s="66" t="e">
        <f>NA()</f>
        <v>#N/A</v>
      </c>
      <c r="BF34" s="66" t="e">
        <f>NA()</f>
        <v>#N/A</v>
      </c>
      <c r="BG34" s="66" t="e">
        <f>NA()</f>
        <v>#N/A</v>
      </c>
      <c r="BH34" s="66" t="e">
        <f>NA()</f>
        <v>#N/A</v>
      </c>
      <c r="BI34" s="66" t="e">
        <f>NA()</f>
        <v>#N/A</v>
      </c>
      <c r="BJ34" s="66" t="e">
        <f>NA()</f>
        <v>#N/A</v>
      </c>
      <c r="BK34" s="66">
        <v>7</v>
      </c>
      <c r="BL34" s="66" t="e">
        <f>NA()</f>
        <v>#N/A</v>
      </c>
      <c r="BM34" s="66" t="e">
        <f>NA()</f>
        <v>#N/A</v>
      </c>
      <c r="BN34" s="66">
        <v>2</v>
      </c>
      <c r="BO34" s="66">
        <v>1</v>
      </c>
      <c r="BP34" s="66">
        <v>1</v>
      </c>
      <c r="BQ34" s="66">
        <v>2</v>
      </c>
      <c r="BR34" s="66" t="e">
        <f>NA()</f>
        <v>#N/A</v>
      </c>
      <c r="BS34" s="66" t="e">
        <f>NA()</f>
        <v>#N/A</v>
      </c>
      <c r="BT34" s="90"/>
      <c r="BU34" s="89" t="str">
        <f t="shared" si="50"/>
        <v>Saturn Orbit</v>
      </c>
      <c r="BV34" s="97"/>
      <c r="BW34" s="97"/>
      <c r="BX34" s="97"/>
      <c r="BY34" s="97"/>
      <c r="BZ34" s="97"/>
      <c r="CA34" s="97"/>
      <c r="CB34" s="97"/>
      <c r="CC34" s="97"/>
      <c r="CD34" s="97"/>
      <c r="CE34" s="97"/>
      <c r="CF34" s="97"/>
      <c r="CG34" s="97"/>
      <c r="CH34" s="97"/>
      <c r="CI34" s="97"/>
      <c r="CJ34" s="97"/>
      <c r="CK34" s="97"/>
      <c r="CL34" s="97"/>
      <c r="CM34" s="97"/>
      <c r="CN34" s="97"/>
      <c r="CO34" s="97"/>
      <c r="CP34" s="97"/>
      <c r="CQ34" s="97"/>
      <c r="CR34" s="97"/>
      <c r="CS34" s="97"/>
      <c r="CT34" s="97"/>
      <c r="CU34" s="97"/>
      <c r="CV34" s="97"/>
      <c r="CW34" s="97"/>
      <c r="CX34" s="97"/>
      <c r="CY34" s="97"/>
      <c r="CZ34" s="96">
        <v>-1</v>
      </c>
      <c r="DA34" s="97"/>
      <c r="DB34" s="96"/>
      <c r="DC34" s="96">
        <v>-1</v>
      </c>
      <c r="DD34" s="96"/>
      <c r="DE34" s="96"/>
      <c r="DF34" s="96">
        <v>-1</v>
      </c>
      <c r="DG34" s="97"/>
      <c r="DH34" s="97"/>
      <c r="DI34" s="62" t="str">
        <f t="shared" si="51"/>
        <v>Saturn Orbit</v>
      </c>
      <c r="DJ34" s="91"/>
      <c r="DK34" s="91"/>
      <c r="DL34" s="91"/>
      <c r="DM34" s="91"/>
      <c r="DN34" s="91"/>
      <c r="DO34" s="91"/>
      <c r="DP34" s="91"/>
      <c r="DQ34" s="91"/>
      <c r="DR34" s="91"/>
      <c r="DS34" s="91"/>
      <c r="DT34" s="91"/>
      <c r="DU34" s="91"/>
      <c r="DV34" s="91"/>
      <c r="DW34" s="91"/>
      <c r="DX34" s="91"/>
      <c r="DY34" s="91"/>
      <c r="DZ34" s="91"/>
      <c r="EA34" s="91"/>
      <c r="EB34" s="91"/>
      <c r="EC34" s="91"/>
      <c r="ED34" s="91"/>
      <c r="EE34" s="91"/>
      <c r="EF34" s="91"/>
      <c r="EG34" s="91"/>
      <c r="EH34" s="91"/>
      <c r="EI34" s="91"/>
      <c r="EJ34" s="91"/>
      <c r="EK34" s="91"/>
      <c r="EL34" s="91"/>
      <c r="EM34" s="91"/>
      <c r="EN34" s="91"/>
      <c r="EO34" s="91"/>
      <c r="EP34" s="91"/>
      <c r="EQ34" s="91"/>
      <c r="ER34" s="91"/>
      <c r="ES34" s="91"/>
      <c r="ET34" s="91"/>
      <c r="EU34" s="91"/>
      <c r="EV34" s="91"/>
      <c r="EW34" s="64"/>
      <c r="EX34" s="72">
        <v>1984</v>
      </c>
      <c r="EY34" s="81"/>
      <c r="EZ34" s="81"/>
      <c r="FA34" s="81"/>
      <c r="FB34" s="80"/>
      <c r="FC34" s="81"/>
      <c r="FD34" s="81"/>
    </row>
    <row r="35" spans="1:160" ht="12" customHeight="1" x14ac:dyDescent="0.15">
      <c r="A35" s="4"/>
      <c r="B35" s="124"/>
      <c r="C35" s="98" t="str">
        <f t="shared" ref="C35" si="96">IF(B35="", "", "to")</f>
        <v/>
      </c>
      <c r="D35" s="127"/>
      <c r="E35" s="130" t="str">
        <f t="shared" ref="E35" si="97">IF(B35="","",IF(BT35&lt;0,BT35,""))</f>
        <v/>
      </c>
      <c r="F35" s="121" t="s">
        <v>85</v>
      </c>
      <c r="G35" s="133" t="str">
        <f t="shared" ref="G35" si="98">IF(B35="","",IF(OR(BT35&gt;0,AND(BT35&lt;0,F35="Y")),ABS(BT35),0))</f>
        <v/>
      </c>
      <c r="H35" s="115"/>
      <c r="I35" s="117" t="str">
        <f t="shared" ref="I35" si="99">IF(B35="","",ROUNDUP(G35*H35,0))</f>
        <v/>
      </c>
      <c r="J35" s="119" t="str" cm="1">
        <f t="array" ref="J35">IF(B35="", "", _xlfn.XLOOKUP(B35, Origins, _xlfn.XLOOKUP(D35, Destinations, Maneuver_Difficulties,"")))</f>
        <v/>
      </c>
      <c r="K35" s="119" t="str">
        <f t="shared" ref="K35" si="100">IF(AND(H35&lt;1, H35&gt;0), ROUNDUP(J35/H35, 0), J35)</f>
        <v/>
      </c>
      <c r="L35" s="121"/>
      <c r="M35" s="98" t="str">
        <f>IF(B35="","",IF(ISNA(FB35),"-",IF(AND(L35-FC35 &gt;= 0, MOD(L35-FC35,FD35)=0),"Y","N")))</f>
        <v/>
      </c>
      <c r="N35" s="98" t="str">
        <f t="shared" ref="N35" si="101">IF(L35="", "", L35+I35)</f>
        <v/>
      </c>
      <c r="O35" s="101"/>
      <c r="P35" s="13">
        <v>1</v>
      </c>
      <c r="Q35" s="14"/>
      <c r="R35" s="13" t="str">
        <f>_xlfn.XLOOKUP(Q35, $AB$5:$AB$10, $AC$5:$AC$10, "", 0)</f>
        <v/>
      </c>
      <c r="S35" s="13" t="str">
        <f>IF(Q35="Ion Thruster", 5 * I35, _xlfn.XLOOKUP(Q35, $AB$5:$AB$10, $AD$5:$AD$10, "", 0))</f>
        <v/>
      </c>
      <c r="T35" s="15"/>
      <c r="U35" s="13" t="str">
        <f t="shared" ref="U35:U38" si="102">IF(R35="", "", R35*T35)</f>
        <v/>
      </c>
      <c r="V35" s="13" t="str">
        <f t="shared" ref="V35:V38" si="103">IF(S35="", "", S35*T35)</f>
        <v/>
      </c>
      <c r="W35" s="103"/>
      <c r="X35" s="104"/>
      <c r="Y35" s="43"/>
      <c r="Z35" s="5"/>
      <c r="AA35" s="82"/>
      <c r="AB35" s="64"/>
      <c r="AC35" s="64"/>
      <c r="AD35" s="64"/>
      <c r="AE35" s="159"/>
      <c r="AF35" s="62" t="s">
        <v>62</v>
      </c>
      <c r="AG35" s="66" t="e">
        <f>NA()</f>
        <v>#N/A</v>
      </c>
      <c r="AH35" s="66" t="e">
        <f>NA()</f>
        <v>#N/A</v>
      </c>
      <c r="AI35" s="66" t="e">
        <f>NA()</f>
        <v>#N/A</v>
      </c>
      <c r="AJ35" s="66" t="e">
        <f>NA()</f>
        <v>#N/A</v>
      </c>
      <c r="AK35" s="66" t="e">
        <f>NA()</f>
        <v>#N/A</v>
      </c>
      <c r="AL35" s="66" t="e">
        <f>NA()</f>
        <v>#N/A</v>
      </c>
      <c r="AM35" s="66" t="e">
        <f>NA()</f>
        <v>#N/A</v>
      </c>
      <c r="AN35" s="66" t="e">
        <f>NA()</f>
        <v>#N/A</v>
      </c>
      <c r="AO35" s="66" t="e">
        <f>NA()</f>
        <v>#N/A</v>
      </c>
      <c r="AP35" s="66" t="e">
        <f>NA()</f>
        <v>#N/A</v>
      </c>
      <c r="AQ35" s="66" t="e">
        <f>NA()</f>
        <v>#N/A</v>
      </c>
      <c r="AR35" s="66" t="e">
        <f>NA()</f>
        <v>#N/A</v>
      </c>
      <c r="AS35" s="66" t="e">
        <f>NA()</f>
        <v>#N/A</v>
      </c>
      <c r="AT35" s="66" t="e">
        <f>NA()</f>
        <v>#N/A</v>
      </c>
      <c r="AU35" s="66" t="e">
        <f>NA()</f>
        <v>#N/A</v>
      </c>
      <c r="AV35" s="66" t="e">
        <f>NA()</f>
        <v>#N/A</v>
      </c>
      <c r="AW35" s="66" t="e">
        <f>NA()</f>
        <v>#N/A</v>
      </c>
      <c r="AX35" s="66" t="e">
        <f>NA()</f>
        <v>#N/A</v>
      </c>
      <c r="AY35" s="66" t="e">
        <f>NA()</f>
        <v>#N/A</v>
      </c>
      <c r="AZ35" s="66" t="e">
        <f>NA()</f>
        <v>#N/A</v>
      </c>
      <c r="BA35" s="66" t="e">
        <f>NA()</f>
        <v>#N/A</v>
      </c>
      <c r="BB35" s="66" t="e">
        <f>NA()</f>
        <v>#N/A</v>
      </c>
      <c r="BC35" s="66" t="e">
        <f>NA()</f>
        <v>#N/A</v>
      </c>
      <c r="BD35" s="66" t="e">
        <f>NA()</f>
        <v>#N/A</v>
      </c>
      <c r="BE35" s="66" t="e">
        <f>NA()</f>
        <v>#N/A</v>
      </c>
      <c r="BF35" s="66" t="e">
        <f>NA()</f>
        <v>#N/A</v>
      </c>
      <c r="BG35" s="66" t="e">
        <f>NA()</f>
        <v>#N/A</v>
      </c>
      <c r="BH35" s="66" t="e">
        <f>NA()</f>
        <v>#N/A</v>
      </c>
      <c r="BI35" s="66" t="e">
        <f>NA()</f>
        <v>#N/A</v>
      </c>
      <c r="BJ35" s="66" t="e">
        <f>NA()</f>
        <v>#N/A</v>
      </c>
      <c r="BK35" s="66" t="e">
        <f>NA()</f>
        <v>#N/A</v>
      </c>
      <c r="BL35" s="66">
        <v>2</v>
      </c>
      <c r="BM35" s="66" t="e">
        <f>NA()</f>
        <v>#N/A</v>
      </c>
      <c r="BN35" s="66" t="e">
        <f>NA()</f>
        <v>#N/A</v>
      </c>
      <c r="BO35" s="66" t="e">
        <f>NA()</f>
        <v>#N/A</v>
      </c>
      <c r="BP35" s="66">
        <v>0</v>
      </c>
      <c r="BQ35" s="66" t="e">
        <f>NA()</f>
        <v>#N/A</v>
      </c>
      <c r="BR35" s="66" t="e">
        <f>NA()</f>
        <v>#N/A</v>
      </c>
      <c r="BS35" s="66" t="e">
        <f>NA()</f>
        <v>#N/A</v>
      </c>
      <c r="BT35" s="94" t="e" cm="1">
        <f t="array" ref="BT35">_xlfn.XLOOKUP(B35,Origins,_xlfn.XLOOKUP(D35,Destinations,Maneuver_Years))</f>
        <v>#N/A</v>
      </c>
      <c r="BU35" s="89" t="str">
        <f t="shared" si="50"/>
        <v>Titan Orbit</v>
      </c>
      <c r="BV35" s="97"/>
      <c r="BW35" s="97"/>
      <c r="BX35" s="97"/>
      <c r="BY35" s="97"/>
      <c r="BZ35" s="97"/>
      <c r="CA35" s="97"/>
      <c r="CB35" s="97"/>
      <c r="CC35" s="97"/>
      <c r="CD35" s="97"/>
      <c r="CE35" s="97"/>
      <c r="CF35" s="97"/>
      <c r="CG35" s="97"/>
      <c r="CH35" s="97"/>
      <c r="CI35" s="97"/>
      <c r="CJ35" s="97"/>
      <c r="CK35" s="97"/>
      <c r="CL35" s="97"/>
      <c r="CM35" s="97"/>
      <c r="CN35" s="97"/>
      <c r="CO35" s="97"/>
      <c r="CP35" s="97"/>
      <c r="CQ35" s="97"/>
      <c r="CR35" s="97"/>
      <c r="CS35" s="97"/>
      <c r="CT35" s="97"/>
      <c r="CU35" s="97"/>
      <c r="CV35" s="97"/>
      <c r="CW35" s="97"/>
      <c r="CX35" s="97"/>
      <c r="CY35" s="97"/>
      <c r="CZ35" s="97"/>
      <c r="DA35" s="96">
        <v>-1</v>
      </c>
      <c r="DB35" s="97"/>
      <c r="DC35" s="97"/>
      <c r="DD35" s="97"/>
      <c r="DE35" s="97"/>
      <c r="DF35" s="97"/>
      <c r="DG35" s="97"/>
      <c r="DH35" s="97"/>
      <c r="DI35" s="62" t="str">
        <f t="shared" si="51"/>
        <v>Titan Orbit</v>
      </c>
      <c r="DJ35" s="91"/>
      <c r="DK35" s="91"/>
      <c r="DL35" s="91"/>
      <c r="DM35" s="91"/>
      <c r="DN35" s="91"/>
      <c r="DO35" s="91"/>
      <c r="DP35" s="91"/>
      <c r="DQ35" s="91"/>
      <c r="DR35" s="91"/>
      <c r="DS35" s="91"/>
      <c r="DT35" s="91"/>
      <c r="DU35" s="91"/>
      <c r="DV35" s="91"/>
      <c r="DW35" s="91"/>
      <c r="DX35" s="91"/>
      <c r="DY35" s="91"/>
      <c r="DZ35" s="91"/>
      <c r="EA35" s="91"/>
      <c r="EB35" s="91"/>
      <c r="EC35" s="91"/>
      <c r="ED35" s="91"/>
      <c r="EE35" s="91"/>
      <c r="EF35" s="91"/>
      <c r="EG35" s="91"/>
      <c r="EH35" s="91"/>
      <c r="EI35" s="91"/>
      <c r="EJ35" s="91"/>
      <c r="EK35" s="91"/>
      <c r="EL35" s="91"/>
      <c r="EM35" s="91"/>
      <c r="EN35" s="91"/>
      <c r="EO35" s="91"/>
      <c r="EP35" s="91"/>
      <c r="EQ35" s="91"/>
      <c r="ER35" s="91"/>
      <c r="ES35" s="91"/>
      <c r="ET35" s="91"/>
      <c r="EU35" s="91"/>
      <c r="EV35" s="91"/>
      <c r="EW35" s="64"/>
      <c r="EX35" s="72">
        <v>1985</v>
      </c>
      <c r="EY35" s="81"/>
      <c r="EZ35" s="81"/>
      <c r="FA35" s="81"/>
      <c r="FB35" s="80" t="e">
        <f>_xlfn.XLOOKUP(_xlfn.CONCAT($B35, ",", $D35), $EY$5:$EY$12, $EY$5:$EY$12)</f>
        <v>#N/A</v>
      </c>
      <c r="FC35" s="80" t="e">
        <f>_xlfn.XLOOKUP($FB35, $EY$5:$EY$12, $EZ$5:$EZ$12)</f>
        <v>#N/A</v>
      </c>
      <c r="FD35" s="80" t="e">
        <f>_xlfn.XLOOKUP($FB35, $EY$5:$EY$12, $FA$5:$FA$12)</f>
        <v>#N/A</v>
      </c>
    </row>
    <row r="36" spans="1:160" ht="12" customHeight="1" x14ac:dyDescent="0.15">
      <c r="A36" s="4"/>
      <c r="B36" s="125"/>
      <c r="C36" s="119"/>
      <c r="D36" s="128"/>
      <c r="E36" s="131"/>
      <c r="F36" s="166"/>
      <c r="G36" s="134"/>
      <c r="H36" s="115"/>
      <c r="I36" s="117"/>
      <c r="J36" s="119"/>
      <c r="K36" s="119"/>
      <c r="L36" s="122"/>
      <c r="M36" s="99"/>
      <c r="N36" s="99"/>
      <c r="O36" s="101"/>
      <c r="P36" s="13">
        <v>2</v>
      </c>
      <c r="Q36" s="14"/>
      <c r="R36" s="13" t="str">
        <f>_xlfn.XLOOKUP(Q36, $AB$5:$AB$10, $AC$5:$AC$10, "", 0)</f>
        <v/>
      </c>
      <c r="S36" s="13" t="str">
        <f>IF(Q36="Ion Thruster", 5 * I36, _xlfn.XLOOKUP(Q36, $AB$5:$AB$10, $AD$5:$AD$10, "", 0))</f>
        <v/>
      </c>
      <c r="T36" s="15"/>
      <c r="U36" s="13" t="str">
        <f t="shared" si="102"/>
        <v/>
      </c>
      <c r="V36" s="13" t="str">
        <f t="shared" si="103"/>
        <v/>
      </c>
      <c r="W36" s="105"/>
      <c r="X36" s="106"/>
      <c r="Y36" s="44"/>
      <c r="Z36" s="5"/>
      <c r="AA36" s="82"/>
      <c r="AB36" s="64"/>
      <c r="AC36" s="64"/>
      <c r="AD36" s="64"/>
      <c r="AE36" s="159"/>
      <c r="AF36" s="62" t="s">
        <v>63</v>
      </c>
      <c r="AG36" s="66" t="e">
        <f>NA()</f>
        <v>#N/A</v>
      </c>
      <c r="AH36" s="66" t="e">
        <f>NA()</f>
        <v>#N/A</v>
      </c>
      <c r="AI36" s="66" t="e">
        <f>NA()</f>
        <v>#N/A</v>
      </c>
      <c r="AJ36" s="66" t="e">
        <f>NA()</f>
        <v>#N/A</v>
      </c>
      <c r="AK36" s="66" t="e">
        <f>NA()</f>
        <v>#N/A</v>
      </c>
      <c r="AL36" s="66" t="e">
        <f>NA()</f>
        <v>#N/A</v>
      </c>
      <c r="AM36" s="66" t="e">
        <f>NA()</f>
        <v>#N/A</v>
      </c>
      <c r="AN36" s="66" t="e">
        <f>NA()</f>
        <v>#N/A</v>
      </c>
      <c r="AO36" s="66" t="e">
        <f>NA()</f>
        <v>#N/A</v>
      </c>
      <c r="AP36" s="66" t="e">
        <f>NA()</f>
        <v>#N/A</v>
      </c>
      <c r="AQ36" s="66" t="e">
        <f>NA()</f>
        <v>#N/A</v>
      </c>
      <c r="AR36" s="66" t="e">
        <f>NA()</f>
        <v>#N/A</v>
      </c>
      <c r="AS36" s="66" t="e">
        <f>NA()</f>
        <v>#N/A</v>
      </c>
      <c r="AT36" s="66" t="e">
        <f>NA()</f>
        <v>#N/A</v>
      </c>
      <c r="AU36" s="66" t="e">
        <f>NA()</f>
        <v>#N/A</v>
      </c>
      <c r="AV36" s="66" t="e">
        <f>NA()</f>
        <v>#N/A</v>
      </c>
      <c r="AW36" s="66" t="e">
        <f>NA()</f>
        <v>#N/A</v>
      </c>
      <c r="AX36" s="66" t="e">
        <f>NA()</f>
        <v>#N/A</v>
      </c>
      <c r="AY36" s="66" t="e">
        <f>NA()</f>
        <v>#N/A</v>
      </c>
      <c r="AZ36" s="66" t="e">
        <f>NA()</f>
        <v>#N/A</v>
      </c>
      <c r="BA36" s="66" t="e">
        <f>NA()</f>
        <v>#N/A</v>
      </c>
      <c r="BB36" s="66" t="e">
        <f>NA()</f>
        <v>#N/A</v>
      </c>
      <c r="BC36" s="66" t="e">
        <f>NA()</f>
        <v>#N/A</v>
      </c>
      <c r="BD36" s="66" t="e">
        <f>NA()</f>
        <v>#N/A</v>
      </c>
      <c r="BE36" s="66" t="e">
        <f>NA()</f>
        <v>#N/A</v>
      </c>
      <c r="BF36" s="66" t="e">
        <f>NA()</f>
        <v>#N/A</v>
      </c>
      <c r="BG36" s="66" t="e">
        <f>NA()</f>
        <v>#N/A</v>
      </c>
      <c r="BH36" s="66" t="e">
        <f>NA()</f>
        <v>#N/A</v>
      </c>
      <c r="BI36" s="66" t="e">
        <f>NA()</f>
        <v>#N/A</v>
      </c>
      <c r="BJ36" s="66" t="e">
        <f>NA()</f>
        <v>#N/A</v>
      </c>
      <c r="BK36" s="66" t="e">
        <f>NA()</f>
        <v>#N/A</v>
      </c>
      <c r="BL36" s="66" t="e">
        <f>NA()</f>
        <v>#N/A</v>
      </c>
      <c r="BM36" s="66" t="e">
        <f>NA()</f>
        <v>#N/A</v>
      </c>
      <c r="BN36" s="66">
        <v>2</v>
      </c>
      <c r="BO36" s="66" t="e">
        <f>NA()</f>
        <v>#N/A</v>
      </c>
      <c r="BP36" s="66" t="e">
        <f>NA()</f>
        <v>#N/A</v>
      </c>
      <c r="BQ36" s="66" t="e">
        <f>NA()</f>
        <v>#N/A</v>
      </c>
      <c r="BR36" s="66" t="e">
        <f>NA()</f>
        <v>#N/A</v>
      </c>
      <c r="BS36" s="66" t="e">
        <f>NA()</f>
        <v>#N/A</v>
      </c>
      <c r="BT36" s="93"/>
      <c r="BU36" s="89" t="str">
        <f t="shared" si="50"/>
        <v>Titan</v>
      </c>
      <c r="BV36" s="97"/>
      <c r="BW36" s="97"/>
      <c r="BX36" s="97"/>
      <c r="BY36" s="97"/>
      <c r="BZ36" s="97"/>
      <c r="CA36" s="97"/>
      <c r="CB36" s="97"/>
      <c r="CC36" s="97"/>
      <c r="CD36" s="97"/>
      <c r="CE36" s="97"/>
      <c r="CF36" s="97"/>
      <c r="CG36" s="97"/>
      <c r="CH36" s="97"/>
      <c r="CI36" s="97"/>
      <c r="CJ36" s="97"/>
      <c r="CK36" s="97"/>
      <c r="CL36" s="97"/>
      <c r="CM36" s="97"/>
      <c r="CN36" s="97"/>
      <c r="CO36" s="97"/>
      <c r="CP36" s="97"/>
      <c r="CQ36" s="97"/>
      <c r="CR36" s="97"/>
      <c r="CS36" s="97"/>
      <c r="CT36" s="97"/>
      <c r="CU36" s="97"/>
      <c r="CV36" s="97"/>
      <c r="CW36" s="97"/>
      <c r="CX36" s="97"/>
      <c r="CY36" s="97"/>
      <c r="CZ36" s="97"/>
      <c r="DA36" s="97"/>
      <c r="DB36" s="97"/>
      <c r="DC36" s="97"/>
      <c r="DD36" s="97"/>
      <c r="DE36" s="97"/>
      <c r="DF36" s="97"/>
      <c r="DG36" s="97"/>
      <c r="DH36" s="97"/>
      <c r="DI36" s="62" t="str">
        <f t="shared" si="51"/>
        <v>Titan</v>
      </c>
      <c r="DJ36" s="91"/>
      <c r="DK36" s="91"/>
      <c r="DL36" s="91"/>
      <c r="DM36" s="91"/>
      <c r="DN36" s="91"/>
      <c r="DO36" s="91"/>
      <c r="DP36" s="91"/>
      <c r="DQ36" s="91"/>
      <c r="DR36" s="91"/>
      <c r="DS36" s="91"/>
      <c r="DT36" s="91"/>
      <c r="DU36" s="91"/>
      <c r="DV36" s="91"/>
      <c r="DW36" s="91"/>
      <c r="DX36" s="91"/>
      <c r="DY36" s="91"/>
      <c r="DZ36" s="91"/>
      <c r="EA36" s="91"/>
      <c r="EB36" s="91"/>
      <c r="EC36" s="91"/>
      <c r="ED36" s="91"/>
      <c r="EE36" s="91"/>
      <c r="EF36" s="91"/>
      <c r="EG36" s="91"/>
      <c r="EH36" s="91"/>
      <c r="EI36" s="91"/>
      <c r="EJ36" s="91"/>
      <c r="EK36" s="91"/>
      <c r="EL36" s="91"/>
      <c r="EM36" s="91"/>
      <c r="EN36" s="91"/>
      <c r="EO36" s="91"/>
      <c r="EP36" s="91"/>
      <c r="EQ36" s="91"/>
      <c r="ER36" s="91"/>
      <c r="ES36" s="91"/>
      <c r="ET36" s="91"/>
      <c r="EU36" s="91"/>
      <c r="EV36" s="91"/>
      <c r="EW36" s="64"/>
      <c r="EX36" s="72">
        <v>1986</v>
      </c>
      <c r="EY36" s="81"/>
      <c r="EZ36" s="81"/>
      <c r="FA36" s="81"/>
      <c r="FB36" s="80"/>
      <c r="FC36" s="81"/>
      <c r="FD36" s="81"/>
    </row>
    <row r="37" spans="1:160" ht="12" customHeight="1" x14ac:dyDescent="0.15">
      <c r="A37" s="4"/>
      <c r="B37" s="125"/>
      <c r="C37" s="119"/>
      <c r="D37" s="128"/>
      <c r="E37" s="131"/>
      <c r="F37" s="166"/>
      <c r="G37" s="134"/>
      <c r="H37" s="115"/>
      <c r="I37" s="117"/>
      <c r="J37" s="119"/>
      <c r="K37" s="119"/>
      <c r="L37" s="122"/>
      <c r="M37" s="99"/>
      <c r="N37" s="99"/>
      <c r="O37" s="101"/>
      <c r="P37" s="13">
        <v>3</v>
      </c>
      <c r="Q37" s="14"/>
      <c r="R37" s="13" t="str">
        <f>_xlfn.XLOOKUP(Q37, $AB$5:$AB$10, $AC$5:$AC$10, "", 0)</f>
        <v/>
      </c>
      <c r="S37" s="13" t="str">
        <f>IF(Q37="Ion Thruster", 5 * I37, _xlfn.XLOOKUP(Q37, $AB$5:$AB$10, $AD$5:$AD$10, "", 0))</f>
        <v/>
      </c>
      <c r="T37" s="15"/>
      <c r="U37" s="13" t="str">
        <f t="shared" si="102"/>
        <v/>
      </c>
      <c r="V37" s="13" t="str">
        <f t="shared" si="103"/>
        <v/>
      </c>
      <c r="W37" s="107" t="s">
        <v>48</v>
      </c>
      <c r="X37" s="109" t="str">
        <f>IF(B35="", "", K35*U39)</f>
        <v/>
      </c>
      <c r="Y37" s="45"/>
      <c r="Z37" s="5"/>
      <c r="AA37" s="82"/>
      <c r="AB37" s="64"/>
      <c r="AC37" s="64"/>
      <c r="AD37" s="64"/>
      <c r="AE37" s="159"/>
      <c r="AF37" s="62" t="s">
        <v>64</v>
      </c>
      <c r="AG37" s="66" t="e">
        <f>NA()</f>
        <v>#N/A</v>
      </c>
      <c r="AH37" s="66" t="e">
        <f>NA()</f>
        <v>#N/A</v>
      </c>
      <c r="AI37" s="66" t="e">
        <f>NA()</f>
        <v>#N/A</v>
      </c>
      <c r="AJ37" s="66" t="e">
        <f>NA()</f>
        <v>#N/A</v>
      </c>
      <c r="AK37" s="66" t="e">
        <f>NA()</f>
        <v>#N/A</v>
      </c>
      <c r="AL37" s="66" t="e">
        <f>NA()</f>
        <v>#N/A</v>
      </c>
      <c r="AM37" s="66" t="e">
        <f>NA()</f>
        <v>#N/A</v>
      </c>
      <c r="AN37" s="66" t="e">
        <f>NA()</f>
        <v>#N/A</v>
      </c>
      <c r="AO37" s="66" t="e">
        <f>NA()</f>
        <v>#N/A</v>
      </c>
      <c r="AP37" s="66" t="e">
        <f>NA()</f>
        <v>#N/A</v>
      </c>
      <c r="AQ37" s="66" t="e">
        <f>NA()</f>
        <v>#N/A</v>
      </c>
      <c r="AR37" s="66" t="e">
        <f>NA()</f>
        <v>#N/A</v>
      </c>
      <c r="AS37" s="66" t="e">
        <f>NA()</f>
        <v>#N/A</v>
      </c>
      <c r="AT37" s="66" t="e">
        <f>NA()</f>
        <v>#N/A</v>
      </c>
      <c r="AU37" s="66" t="e">
        <f>NA()</f>
        <v>#N/A</v>
      </c>
      <c r="AV37" s="66" t="e">
        <f>NA()</f>
        <v>#N/A</v>
      </c>
      <c r="AW37" s="66" t="e">
        <f>NA()</f>
        <v>#N/A</v>
      </c>
      <c r="AX37" s="66" t="e">
        <f>NA()</f>
        <v>#N/A</v>
      </c>
      <c r="AY37" s="66" t="e">
        <f>NA()</f>
        <v>#N/A</v>
      </c>
      <c r="AZ37" s="66" t="e">
        <f>NA()</f>
        <v>#N/A</v>
      </c>
      <c r="BA37" s="66" t="e">
        <f>NA()</f>
        <v>#N/A</v>
      </c>
      <c r="BB37" s="66" t="e">
        <f>NA()</f>
        <v>#N/A</v>
      </c>
      <c r="BC37" s="66" t="e">
        <f>NA()</f>
        <v>#N/A</v>
      </c>
      <c r="BD37" s="66" t="e">
        <f>NA()</f>
        <v>#N/A</v>
      </c>
      <c r="BE37" s="66" t="e">
        <f>NA()</f>
        <v>#N/A</v>
      </c>
      <c r="BF37" s="66" t="e">
        <f>NA()</f>
        <v>#N/A</v>
      </c>
      <c r="BG37" s="66" t="e">
        <f>NA()</f>
        <v>#N/A</v>
      </c>
      <c r="BH37" s="66" t="e">
        <f>NA()</f>
        <v>#N/A</v>
      </c>
      <c r="BI37" s="66" t="e">
        <f>NA()</f>
        <v>#N/A</v>
      </c>
      <c r="BJ37" s="66" t="e">
        <f>NA()</f>
        <v>#N/A</v>
      </c>
      <c r="BK37" s="66" t="e">
        <f>NA()</f>
        <v>#N/A</v>
      </c>
      <c r="BL37" s="66">
        <v>2</v>
      </c>
      <c r="BM37" s="66" t="e">
        <f>NA()</f>
        <v>#N/A</v>
      </c>
      <c r="BN37" s="66" t="e">
        <f>NA()</f>
        <v>#N/A</v>
      </c>
      <c r="BO37" s="66" t="e">
        <f>NA()</f>
        <v>#N/A</v>
      </c>
      <c r="BP37" s="66" t="e">
        <f>NA()</f>
        <v>#N/A</v>
      </c>
      <c r="BQ37" s="66" t="e">
        <f>NA()</f>
        <v>#N/A</v>
      </c>
      <c r="BR37" s="66" t="e">
        <f>NA()</f>
        <v>#N/A</v>
      </c>
      <c r="BS37" s="66" t="e">
        <f>NA()</f>
        <v>#N/A</v>
      </c>
      <c r="BT37" s="90"/>
      <c r="BU37" s="89" t="str">
        <f t="shared" si="50"/>
        <v>Enceladus</v>
      </c>
      <c r="BV37" s="97"/>
      <c r="BW37" s="97"/>
      <c r="BX37" s="97"/>
      <c r="BY37" s="97"/>
      <c r="BZ37" s="97"/>
      <c r="CA37" s="97"/>
      <c r="CB37" s="97"/>
      <c r="CC37" s="97"/>
      <c r="CD37" s="97"/>
      <c r="CE37" s="97"/>
      <c r="CF37" s="97"/>
      <c r="CG37" s="97"/>
      <c r="CH37" s="97"/>
      <c r="CI37" s="97"/>
      <c r="CJ37" s="97"/>
      <c r="CK37" s="97"/>
      <c r="CL37" s="97"/>
      <c r="CM37" s="97"/>
      <c r="CN37" s="97"/>
      <c r="CO37" s="97"/>
      <c r="CP37" s="97"/>
      <c r="CQ37" s="97"/>
      <c r="CR37" s="97"/>
      <c r="CS37" s="97"/>
      <c r="CT37" s="97"/>
      <c r="CU37" s="97"/>
      <c r="CV37" s="97"/>
      <c r="CW37" s="97"/>
      <c r="CX37" s="97"/>
      <c r="CY37" s="97"/>
      <c r="CZ37" s="97"/>
      <c r="DA37" s="96">
        <v>-1</v>
      </c>
      <c r="DB37" s="97"/>
      <c r="DC37" s="97"/>
      <c r="DD37" s="97"/>
      <c r="DE37" s="97"/>
      <c r="DF37" s="97"/>
      <c r="DG37" s="97"/>
      <c r="DH37" s="97"/>
      <c r="DI37" s="62" t="str">
        <f t="shared" si="51"/>
        <v>Enceladus</v>
      </c>
      <c r="DJ37" s="91"/>
      <c r="DK37" s="91"/>
      <c r="DL37" s="91"/>
      <c r="DM37" s="91"/>
      <c r="DN37" s="91"/>
      <c r="DO37" s="91"/>
      <c r="DP37" s="91"/>
      <c r="DQ37" s="91"/>
      <c r="DR37" s="91"/>
      <c r="DS37" s="91"/>
      <c r="DT37" s="91"/>
      <c r="DU37" s="91"/>
      <c r="DV37" s="91"/>
      <c r="DW37" s="91"/>
      <c r="DX37" s="91"/>
      <c r="DY37" s="91"/>
      <c r="DZ37" s="91"/>
      <c r="EA37" s="91"/>
      <c r="EB37" s="91"/>
      <c r="EC37" s="91"/>
      <c r="ED37" s="91"/>
      <c r="EE37" s="91"/>
      <c r="EF37" s="91"/>
      <c r="EG37" s="91"/>
      <c r="EH37" s="91"/>
      <c r="EI37" s="91"/>
      <c r="EJ37" s="91"/>
      <c r="EK37" s="91"/>
      <c r="EL37" s="91"/>
      <c r="EM37" s="91"/>
      <c r="EN37" s="91"/>
      <c r="EO37" s="91"/>
      <c r="EP37" s="91"/>
      <c r="EQ37" s="91"/>
      <c r="ER37" s="91"/>
      <c r="ES37" s="91"/>
      <c r="ET37" s="91"/>
      <c r="EU37" s="91"/>
      <c r="EV37" s="91"/>
      <c r="EW37" s="64"/>
      <c r="EY37" s="81"/>
      <c r="EZ37" s="81"/>
      <c r="FA37" s="81"/>
      <c r="FB37" s="80"/>
      <c r="FC37" s="81"/>
      <c r="FD37" s="81"/>
    </row>
    <row r="38" spans="1:160" ht="12" customHeight="1" x14ac:dyDescent="0.15">
      <c r="A38" s="4"/>
      <c r="B38" s="125"/>
      <c r="C38" s="119"/>
      <c r="D38" s="128"/>
      <c r="E38" s="131"/>
      <c r="F38" s="166"/>
      <c r="G38" s="134"/>
      <c r="H38" s="115"/>
      <c r="I38" s="117"/>
      <c r="J38" s="119"/>
      <c r="K38" s="119"/>
      <c r="L38" s="122"/>
      <c r="M38" s="99"/>
      <c r="N38" s="99"/>
      <c r="O38" s="101"/>
      <c r="P38" s="13">
        <v>4</v>
      </c>
      <c r="Q38" s="14"/>
      <c r="R38" s="13" t="str">
        <f>_xlfn.XLOOKUP(Q38, $AB$5:$AB$10, $AC$5:$AC$10, "", 0)</f>
        <v/>
      </c>
      <c r="S38" s="13" t="str">
        <f>IF(Q38="Ion Thruster", 5 * I38, _xlfn.XLOOKUP(Q38, $AB$5:$AB$10, $AD$5:$AD$10, "", 0))</f>
        <v/>
      </c>
      <c r="T38" s="15"/>
      <c r="U38" s="13" t="str">
        <f t="shared" si="102"/>
        <v/>
      </c>
      <c r="V38" s="13" t="str">
        <f t="shared" si="103"/>
        <v/>
      </c>
      <c r="W38" s="108"/>
      <c r="X38" s="110"/>
      <c r="Y38" s="44"/>
      <c r="Z38" s="5"/>
      <c r="AA38" s="82"/>
      <c r="AB38" s="64"/>
      <c r="AC38" s="64"/>
      <c r="AD38" s="64"/>
      <c r="AE38" s="160"/>
      <c r="AF38" s="62" t="s">
        <v>53</v>
      </c>
      <c r="AG38" s="66" t="e">
        <f>NA()</f>
        <v>#N/A</v>
      </c>
      <c r="AH38" s="66" t="e">
        <f>NA()</f>
        <v>#N/A</v>
      </c>
      <c r="AI38" s="66" t="e">
        <f>NA()</f>
        <v>#N/A</v>
      </c>
      <c r="AJ38" s="66" t="e">
        <f>NA()</f>
        <v>#N/A</v>
      </c>
      <c r="AK38" s="66" t="e">
        <f>NA()</f>
        <v>#N/A</v>
      </c>
      <c r="AL38" s="66" t="e">
        <f>NA()</f>
        <v>#N/A</v>
      </c>
      <c r="AM38" s="66" t="e">
        <f>NA()</f>
        <v>#N/A</v>
      </c>
      <c r="AN38" s="66" t="e">
        <f>NA()</f>
        <v>#N/A</v>
      </c>
      <c r="AO38" s="66">
        <v>4</v>
      </c>
      <c r="AP38" s="66" t="e">
        <f>NA()</f>
        <v>#N/A</v>
      </c>
      <c r="AQ38" s="66" t="e">
        <f>NA()</f>
        <v>#N/A</v>
      </c>
      <c r="AR38" s="66" t="e">
        <f>NA()</f>
        <v>#N/A</v>
      </c>
      <c r="AS38" s="66" t="e">
        <f>NA()</f>
        <v>#N/A</v>
      </c>
      <c r="AT38" s="66" t="e">
        <f>NA()</f>
        <v>#N/A</v>
      </c>
      <c r="AU38" s="66" t="e">
        <f>NA()</f>
        <v>#N/A</v>
      </c>
      <c r="AV38" s="66" t="e">
        <f>NA()</f>
        <v>#N/A</v>
      </c>
      <c r="AW38" s="66" t="e">
        <f>NA()</f>
        <v>#N/A</v>
      </c>
      <c r="AX38" s="66" t="e">
        <f>NA()</f>
        <v>#N/A</v>
      </c>
      <c r="AY38" s="66" t="e">
        <f>NA()</f>
        <v>#N/A</v>
      </c>
      <c r="AZ38" s="66" t="e">
        <f>NA()</f>
        <v>#N/A</v>
      </c>
      <c r="BA38" s="66" t="e">
        <f>NA()</f>
        <v>#N/A</v>
      </c>
      <c r="BB38" s="66" t="e">
        <f>NA()</f>
        <v>#N/A</v>
      </c>
      <c r="BC38" s="66" t="e">
        <f>NA()</f>
        <v>#N/A</v>
      </c>
      <c r="BD38" s="66" t="e">
        <f>NA()</f>
        <v>#N/A</v>
      </c>
      <c r="BE38" s="66" t="e">
        <f>NA()</f>
        <v>#N/A</v>
      </c>
      <c r="BF38" s="66" t="e">
        <f>NA()</f>
        <v>#N/A</v>
      </c>
      <c r="BG38" s="66" t="e">
        <f>NA()</f>
        <v>#N/A</v>
      </c>
      <c r="BH38" s="66" t="e">
        <f>NA()</f>
        <v>#N/A</v>
      </c>
      <c r="BI38" s="66" t="e">
        <f>NA()</f>
        <v>#N/A</v>
      </c>
      <c r="BJ38" s="66" t="e">
        <f>NA()</f>
        <v>#N/A</v>
      </c>
      <c r="BK38" s="66" t="e">
        <f>NA()</f>
        <v>#N/A</v>
      </c>
      <c r="BL38" s="66" t="e">
        <f>NA()</f>
        <v>#N/A</v>
      </c>
      <c r="BM38" s="66" t="e">
        <f>NA()</f>
        <v>#N/A</v>
      </c>
      <c r="BN38" s="66" t="e">
        <f>NA()</f>
        <v>#N/A</v>
      </c>
      <c r="BO38" s="66" t="e">
        <f>NA()</f>
        <v>#N/A</v>
      </c>
      <c r="BP38" s="66" t="e">
        <f>NA()</f>
        <v>#N/A</v>
      </c>
      <c r="BQ38" s="66" t="e">
        <f>NA()</f>
        <v>#N/A</v>
      </c>
      <c r="BR38" s="66" t="e">
        <f>NA()</f>
        <v>#N/A</v>
      </c>
      <c r="BS38" s="66">
        <v>0</v>
      </c>
      <c r="BT38" s="90"/>
      <c r="BU38" s="89" t="str">
        <f t="shared" si="50"/>
        <v>Uranus Fly-by</v>
      </c>
      <c r="BV38" s="97"/>
      <c r="BW38" s="97"/>
      <c r="BX38" s="97"/>
      <c r="BY38" s="97"/>
      <c r="BZ38" s="97"/>
      <c r="CA38" s="97"/>
      <c r="CB38" s="97"/>
      <c r="CC38" s="97"/>
      <c r="CD38" s="96">
        <v>9</v>
      </c>
      <c r="CE38" s="97"/>
      <c r="CF38" s="97"/>
      <c r="CG38" s="97"/>
      <c r="CH38" s="97"/>
      <c r="CI38" s="97"/>
      <c r="CJ38" s="97"/>
      <c r="CK38" s="97"/>
      <c r="CL38" s="97"/>
      <c r="CM38" s="97"/>
      <c r="CN38" s="97"/>
      <c r="CO38" s="97"/>
      <c r="CP38" s="97"/>
      <c r="CQ38" s="97"/>
      <c r="CR38" s="97"/>
      <c r="CS38" s="97"/>
      <c r="CT38" s="97"/>
      <c r="CU38" s="97"/>
      <c r="CV38" s="97"/>
      <c r="CW38" s="97"/>
      <c r="CX38" s="97"/>
      <c r="CY38" s="97"/>
      <c r="CZ38" s="97"/>
      <c r="DA38" s="97"/>
      <c r="DB38" s="97"/>
      <c r="DC38" s="97"/>
      <c r="DD38" s="97"/>
      <c r="DE38" s="97"/>
      <c r="DF38" s="97"/>
      <c r="DG38" s="97"/>
      <c r="DH38" s="96">
        <v>4</v>
      </c>
      <c r="DI38" s="62" t="str">
        <f t="shared" si="51"/>
        <v>Uranus Fly-by</v>
      </c>
      <c r="DJ38" s="90"/>
      <c r="DK38" s="90"/>
      <c r="DL38" s="90"/>
      <c r="DM38" s="90"/>
      <c r="DN38" s="90"/>
      <c r="DO38" s="90"/>
      <c r="DP38" s="90"/>
      <c r="DQ38" s="90"/>
      <c r="DR38" s="90"/>
      <c r="DS38" s="90"/>
      <c r="DT38" s="90"/>
      <c r="DU38" s="90"/>
      <c r="DV38" s="90"/>
      <c r="DW38" s="90"/>
      <c r="DX38" s="90"/>
      <c r="DY38" s="90"/>
      <c r="DZ38" s="90"/>
      <c r="EA38" s="90"/>
      <c r="EB38" s="90"/>
      <c r="EC38" s="90"/>
      <c r="ED38" s="90"/>
      <c r="EE38" s="90"/>
      <c r="EF38" s="90"/>
      <c r="EG38" s="90"/>
      <c r="EH38" s="90"/>
      <c r="EI38" s="90"/>
      <c r="EJ38" s="90"/>
      <c r="EK38" s="90"/>
      <c r="EL38" s="90"/>
      <c r="EM38" s="90"/>
      <c r="EN38" s="90"/>
      <c r="EO38" s="90"/>
      <c r="EP38" s="90"/>
      <c r="EQ38" s="90"/>
      <c r="ER38" s="90"/>
      <c r="ES38" s="90"/>
      <c r="ET38" s="90"/>
      <c r="EU38" s="90"/>
      <c r="EV38" s="90"/>
      <c r="EW38" s="64"/>
      <c r="EY38" s="81"/>
      <c r="EZ38" s="81"/>
      <c r="FA38" s="81"/>
      <c r="FB38" s="80"/>
      <c r="FC38" s="81"/>
      <c r="FD38" s="81"/>
    </row>
    <row r="39" spans="1:160" ht="12" customHeight="1" x14ac:dyDescent="0.15">
      <c r="A39" s="4"/>
      <c r="B39" s="143"/>
      <c r="C39" s="141"/>
      <c r="D39" s="144"/>
      <c r="E39" s="145"/>
      <c r="F39" s="167"/>
      <c r="G39" s="146"/>
      <c r="H39" s="115"/>
      <c r="I39" s="140"/>
      <c r="J39" s="141"/>
      <c r="K39" s="141"/>
      <c r="L39" s="142"/>
      <c r="M39" s="136"/>
      <c r="N39" s="136"/>
      <c r="O39" s="114"/>
      <c r="P39" s="137"/>
      <c r="Q39" s="138"/>
      <c r="R39" s="138"/>
      <c r="S39" s="139"/>
      <c r="T39" s="16" t="s">
        <v>47</v>
      </c>
      <c r="U39" s="17" t="str">
        <f t="shared" ref="U39" si="104">IF(O35="","",O35+SUM(U35:U38))</f>
        <v/>
      </c>
      <c r="V39" s="17" t="str">
        <f>IF(B35="", "", SUM(V35:V38))</f>
        <v/>
      </c>
      <c r="W39" s="18" t="s">
        <v>41</v>
      </c>
      <c r="X39" s="19" t="str">
        <f t="shared" ref="X39" si="105">IF($B35="","",IF(V39 &gt;= X37, "Y", "N"))</f>
        <v/>
      </c>
      <c r="Y39" s="46"/>
      <c r="Z39" s="5"/>
      <c r="AA39" s="82"/>
      <c r="AF39" s="1"/>
      <c r="BT39" s="90"/>
      <c r="BU39" s="89"/>
      <c r="EY39" s="81"/>
      <c r="EZ39" s="81"/>
      <c r="FA39" s="81"/>
      <c r="FB39" s="80"/>
      <c r="FC39" s="81"/>
      <c r="FD39" s="81"/>
    </row>
    <row r="40" spans="1:160" ht="12" customHeight="1" x14ac:dyDescent="0.15">
      <c r="A40" s="4"/>
      <c r="B40" s="124"/>
      <c r="C40" s="98" t="str">
        <f t="shared" ref="C40" si="106">IF(B40="", "", "to")</f>
        <v/>
      </c>
      <c r="D40" s="127"/>
      <c r="E40" s="130" t="str">
        <f t="shared" ref="E40" si="107">IF(B40="","",IF(BT40&lt;0,BT40,""))</f>
        <v/>
      </c>
      <c r="F40" s="121" t="s">
        <v>85</v>
      </c>
      <c r="G40" s="133" t="str">
        <f t="shared" ref="G40" si="108">IF(B40="","",IF(OR(BT40&gt;0,AND(BT40&lt;0,F40="Y")),ABS(BT40),0))</f>
        <v/>
      </c>
      <c r="H40" s="115"/>
      <c r="I40" s="149" t="str">
        <f t="shared" ref="I40" si="109">IF(B40="","",ROUNDUP(G40*H40,0))</f>
        <v/>
      </c>
      <c r="J40" s="119" t="str" cm="1">
        <f t="array" ref="J40">IF(B40="", "", _xlfn.XLOOKUP(B40, Origins, _xlfn.XLOOKUP(D40, Destinations, Maneuver_Difficulties,"")))</f>
        <v/>
      </c>
      <c r="K40" s="98" t="str">
        <f t="shared" ref="K40" si="110">IF(AND(H40&lt;1, H40&gt;0), ROUNDUP(J40/H40, 0), J40)</f>
        <v/>
      </c>
      <c r="L40" s="121"/>
      <c r="M40" s="98" t="str">
        <f>IF(B40="","",IF(ISNA(FB40),"-",IF(AND(L40-FC40 &gt;= 0, MOD(L40-FC40,FD40)=0),"Y","N")))</f>
        <v/>
      </c>
      <c r="N40" s="98" t="str">
        <f t="shared" ref="N40" si="111">IF(L40="", "", L40+I40)</f>
        <v/>
      </c>
      <c r="O40" s="121"/>
      <c r="P40" s="20">
        <v>1</v>
      </c>
      <c r="Q40" s="21"/>
      <c r="R40" s="20" t="str">
        <f>_xlfn.XLOOKUP(Q40, $AB$5:$AB$10, $AC$5:$AC$10, "", 0)</f>
        <v/>
      </c>
      <c r="S40" s="20" t="str">
        <f>IF(Q40="Ion Thruster", 5 * I40, _xlfn.XLOOKUP(Q40, $AB$5:$AB$10, $AD$5:$AD$10, "", 0))</f>
        <v/>
      </c>
      <c r="T40" s="22"/>
      <c r="U40" s="20" t="str">
        <f t="shared" ref="U40:U43" si="112">IF(R40="", "", R40*T40)</f>
        <v/>
      </c>
      <c r="V40" s="20" t="str">
        <f t="shared" ref="V40:V43" si="113">IF(S40="", "", S40*T40)</f>
        <v/>
      </c>
      <c r="W40" s="147"/>
      <c r="X40" s="148"/>
      <c r="Y40" s="43"/>
      <c r="Z40" s="5"/>
      <c r="AA40" s="82"/>
      <c r="BT40" s="94" t="e" cm="1">
        <f t="array" ref="BT40">_xlfn.XLOOKUP(B40,Origins,_xlfn.XLOOKUP(D40,Destinations,Maneuver_Years))</f>
        <v>#N/A</v>
      </c>
      <c r="EY40" s="81"/>
      <c r="EZ40" s="81"/>
      <c r="FA40" s="81"/>
      <c r="FB40" s="80" t="e">
        <f>_xlfn.XLOOKUP(_xlfn.CONCAT($B40, ",", $D40), $EY$5:$EY$12, $EY$5:$EY$12)</f>
        <v>#N/A</v>
      </c>
      <c r="FC40" s="80" t="e">
        <f>_xlfn.XLOOKUP($FB40, $EY$5:$EY$12, $EZ$5:$EZ$12)</f>
        <v>#N/A</v>
      </c>
      <c r="FD40" s="80" t="e">
        <f>_xlfn.XLOOKUP($FB40, $EY$5:$EY$12, $FA$5:$FA$12)</f>
        <v>#N/A</v>
      </c>
    </row>
    <row r="41" spans="1:160" ht="12" customHeight="1" x14ac:dyDescent="0.15">
      <c r="A41" s="4"/>
      <c r="B41" s="125"/>
      <c r="C41" s="119"/>
      <c r="D41" s="128"/>
      <c r="E41" s="131"/>
      <c r="F41" s="166"/>
      <c r="G41" s="134"/>
      <c r="H41" s="115"/>
      <c r="I41" s="117"/>
      <c r="J41" s="119"/>
      <c r="K41" s="119"/>
      <c r="L41" s="122"/>
      <c r="M41" s="99"/>
      <c r="N41" s="99"/>
      <c r="O41" s="101"/>
      <c r="P41" s="13">
        <v>2</v>
      </c>
      <c r="Q41" s="14"/>
      <c r="R41" s="13" t="str">
        <f>_xlfn.XLOOKUP(Q41, $AB$5:$AB$10, $AC$5:$AC$10, "", 0)</f>
        <v/>
      </c>
      <c r="S41" s="13" t="str">
        <f>IF(Q41="Ion Thruster", 5 * I41, _xlfn.XLOOKUP(Q41, $AB$5:$AB$10, $AD$5:$AD$10, "", 0))</f>
        <v/>
      </c>
      <c r="T41" s="15"/>
      <c r="U41" s="13" t="str">
        <f t="shared" si="112"/>
        <v/>
      </c>
      <c r="V41" s="13" t="str">
        <f t="shared" si="113"/>
        <v/>
      </c>
      <c r="W41" s="105"/>
      <c r="X41" s="106"/>
      <c r="Y41" s="44"/>
      <c r="Z41" s="5"/>
      <c r="AA41" s="82"/>
      <c r="BT41" s="93"/>
      <c r="EY41" s="81"/>
      <c r="EZ41" s="81"/>
      <c r="FA41" s="81"/>
      <c r="FB41" s="80"/>
      <c r="FC41" s="81"/>
      <c r="FD41" s="81"/>
    </row>
    <row r="42" spans="1:160" ht="12" customHeight="1" x14ac:dyDescent="0.15">
      <c r="A42" s="4"/>
      <c r="B42" s="125"/>
      <c r="C42" s="119"/>
      <c r="D42" s="128"/>
      <c r="E42" s="131"/>
      <c r="F42" s="166"/>
      <c r="G42" s="134"/>
      <c r="H42" s="115"/>
      <c r="I42" s="117"/>
      <c r="J42" s="119"/>
      <c r="K42" s="119"/>
      <c r="L42" s="122"/>
      <c r="M42" s="99"/>
      <c r="N42" s="99"/>
      <c r="O42" s="101"/>
      <c r="P42" s="13">
        <v>3</v>
      </c>
      <c r="Q42" s="14"/>
      <c r="R42" s="13" t="str">
        <f>_xlfn.XLOOKUP(Q42, $AB$5:$AB$10, $AC$5:$AC$10, "", 0)</f>
        <v/>
      </c>
      <c r="S42" s="13" t="str">
        <f>IF(Q42="Ion Thruster", 5 * I42, _xlfn.XLOOKUP(Q42, $AB$5:$AB$10, $AD$5:$AD$10, "", 0))</f>
        <v/>
      </c>
      <c r="T42" s="15"/>
      <c r="U42" s="13" t="str">
        <f t="shared" si="112"/>
        <v/>
      </c>
      <c r="V42" s="13" t="str">
        <f t="shared" si="113"/>
        <v/>
      </c>
      <c r="W42" s="107" t="s">
        <v>48</v>
      </c>
      <c r="X42" s="109" t="str">
        <f>IF(B40="", "", K40*U44)</f>
        <v/>
      </c>
      <c r="Y42" s="45"/>
      <c r="Z42" s="5"/>
      <c r="AA42" s="82"/>
      <c r="BT42" s="90"/>
      <c r="EY42" s="81"/>
      <c r="EZ42" s="81"/>
      <c r="FA42" s="81"/>
      <c r="FB42" s="80"/>
      <c r="FC42" s="81"/>
      <c r="FD42" s="81"/>
    </row>
    <row r="43" spans="1:160" ht="12" customHeight="1" x14ac:dyDescent="0.15">
      <c r="A43" s="4"/>
      <c r="B43" s="125"/>
      <c r="C43" s="119"/>
      <c r="D43" s="128"/>
      <c r="E43" s="131"/>
      <c r="F43" s="166"/>
      <c r="G43" s="134"/>
      <c r="H43" s="115"/>
      <c r="I43" s="117"/>
      <c r="J43" s="119"/>
      <c r="K43" s="119"/>
      <c r="L43" s="122"/>
      <c r="M43" s="99"/>
      <c r="N43" s="99"/>
      <c r="O43" s="101"/>
      <c r="P43" s="13">
        <v>4</v>
      </c>
      <c r="Q43" s="14"/>
      <c r="R43" s="13" t="str">
        <f>_xlfn.XLOOKUP(Q43, $AB$5:$AB$10, $AC$5:$AC$10, "", 0)</f>
        <v/>
      </c>
      <c r="S43" s="13" t="str">
        <f>IF(Q43="Ion Thruster", 5 * I43, _xlfn.XLOOKUP(Q43, $AB$5:$AB$10, $AD$5:$AD$10, "", 0))</f>
        <v/>
      </c>
      <c r="T43" s="15"/>
      <c r="U43" s="13" t="str">
        <f t="shared" si="112"/>
        <v/>
      </c>
      <c r="V43" s="13" t="str">
        <f t="shared" si="113"/>
        <v/>
      </c>
      <c r="W43" s="108"/>
      <c r="X43" s="110"/>
      <c r="Y43" s="44"/>
      <c r="Z43" s="5"/>
      <c r="AA43" s="82"/>
      <c r="BT43" s="90"/>
      <c r="EY43" s="81"/>
      <c r="EZ43" s="81"/>
      <c r="FA43" s="81"/>
      <c r="FB43" s="80"/>
      <c r="FC43" s="81"/>
      <c r="FD43" s="81"/>
    </row>
    <row r="44" spans="1:160" ht="12" customHeight="1" x14ac:dyDescent="0.15">
      <c r="A44" s="4"/>
      <c r="B44" s="143"/>
      <c r="C44" s="141"/>
      <c r="D44" s="144"/>
      <c r="E44" s="145"/>
      <c r="F44" s="167"/>
      <c r="G44" s="146"/>
      <c r="H44" s="115"/>
      <c r="I44" s="140"/>
      <c r="J44" s="141"/>
      <c r="K44" s="141"/>
      <c r="L44" s="142"/>
      <c r="M44" s="136"/>
      <c r="N44" s="136"/>
      <c r="O44" s="114"/>
      <c r="P44" s="137"/>
      <c r="Q44" s="138"/>
      <c r="R44" s="138"/>
      <c r="S44" s="139"/>
      <c r="T44" s="16" t="s">
        <v>47</v>
      </c>
      <c r="U44" s="17" t="str">
        <f t="shared" ref="U44" si="114">IF(O40="","",O40+SUM(U40:U43))</f>
        <v/>
      </c>
      <c r="V44" s="17" t="str">
        <f>IF(B40="", "", SUM(V40:V43))</f>
        <v/>
      </c>
      <c r="W44" s="18" t="s">
        <v>41</v>
      </c>
      <c r="X44" s="19" t="str">
        <f t="shared" ref="X44" si="115">IF($B40="","",IF(V44 &gt;= X42, "Y", "N"))</f>
        <v/>
      </c>
      <c r="Y44" s="46"/>
      <c r="Z44" s="5"/>
      <c r="AA44" s="82"/>
      <c r="BT44" s="90"/>
      <c r="EY44" s="81"/>
      <c r="EZ44" s="81"/>
      <c r="FA44" s="81"/>
      <c r="FB44" s="80"/>
      <c r="FC44" s="81"/>
      <c r="FD44" s="81"/>
    </row>
    <row r="45" spans="1:160" x14ac:dyDescent="0.15">
      <c r="A45" s="4"/>
      <c r="B45" s="124"/>
      <c r="C45" s="119" t="str">
        <f t="shared" ref="C45" si="116">IF(B45="", "", "to")</f>
        <v/>
      </c>
      <c r="D45" s="127"/>
      <c r="E45" s="130" t="str">
        <f t="shared" ref="E45" si="117">IF(B45="","",IF(BT45&lt;0,BT45,""))</f>
        <v/>
      </c>
      <c r="F45" s="121" t="s">
        <v>85</v>
      </c>
      <c r="G45" s="133" t="str">
        <f t="shared" ref="G45" si="118">IF(B45="","",IF(OR(BT45&gt;0,AND(BT45&lt;0,F45="Y")),ABS(BT45),0))</f>
        <v/>
      </c>
      <c r="H45" s="114"/>
      <c r="I45" s="117" t="str">
        <f t="shared" ref="I45" si="119">IF(B45="","",ROUNDUP(G45*H45,0))</f>
        <v/>
      </c>
      <c r="J45" s="119" t="str" cm="1">
        <f t="array" ref="J45">IF(B45="", "", _xlfn.XLOOKUP(B45, Origins, _xlfn.XLOOKUP(D45, Destinations, Maneuver_Difficulties,"")))</f>
        <v/>
      </c>
      <c r="K45" s="119" t="str">
        <f t="shared" ref="K45" si="120">IF(AND(H45&lt;1, H45&gt;0), ROUNDUP(J45/H45, 0), J45)</f>
        <v/>
      </c>
      <c r="L45" s="121"/>
      <c r="M45" s="98" t="str">
        <f>IF(B45="","",IF(ISNA(FB45),"-",IF(AND(L45-FC45 &gt;= 0, MOD(L45-FC45,FD45)=0),"Y","N")))</f>
        <v/>
      </c>
      <c r="N45" s="98" t="str">
        <f t="shared" ref="N45" si="121">IF(L45="", "", L45+I45)</f>
        <v/>
      </c>
      <c r="O45" s="101"/>
      <c r="P45" s="13">
        <v>1</v>
      </c>
      <c r="Q45" s="14"/>
      <c r="R45" s="13" t="str">
        <f>_xlfn.XLOOKUP(Q45, $AB$5:$AB$10, $AC$5:$AC$10, "", 0)</f>
        <v/>
      </c>
      <c r="S45" s="13" t="str">
        <f>IF(Q45="Ion Thruster", 5 * I45, _xlfn.XLOOKUP(Q45, $AB$5:$AB$10, $AD$5:$AD$10, "", 0))</f>
        <v/>
      </c>
      <c r="T45" s="15"/>
      <c r="U45" s="13" t="str">
        <f t="shared" ref="U45:U48" si="122">IF(R45="", "", R45*T45)</f>
        <v/>
      </c>
      <c r="V45" s="13" t="str">
        <f t="shared" ref="V45:V48" si="123">IF(S45="", "", S45*T45)</f>
        <v/>
      </c>
      <c r="W45" s="103"/>
      <c r="X45" s="104"/>
      <c r="Y45" s="44"/>
      <c r="Z45" s="5"/>
      <c r="AA45" s="82"/>
      <c r="BT45" s="94" t="e" cm="1">
        <f t="array" ref="BT45">_xlfn.XLOOKUP(B45,Origins,_xlfn.XLOOKUP(D45,Destinations,Maneuver_Years))</f>
        <v>#N/A</v>
      </c>
      <c r="EY45" s="81"/>
      <c r="EZ45" s="81"/>
      <c r="FA45" s="81"/>
      <c r="FB45" s="80" t="e">
        <f>_xlfn.XLOOKUP(_xlfn.CONCAT($B45, ",", $D45), $EY$5:$EY$12, $EY$5:$EY$12)</f>
        <v>#N/A</v>
      </c>
      <c r="FC45" s="80" t="e">
        <f>_xlfn.XLOOKUP($FB45, $EY$5:$EY$12, $EZ$5:$EZ$12)</f>
        <v>#N/A</v>
      </c>
      <c r="FD45" s="80" t="e">
        <f>_xlfn.XLOOKUP($FB45, $EY$5:$EY$12, $FA$5:$FA$12)</f>
        <v>#N/A</v>
      </c>
    </row>
    <row r="46" spans="1:160" x14ac:dyDescent="0.15">
      <c r="A46" s="4"/>
      <c r="B46" s="125"/>
      <c r="C46" s="119"/>
      <c r="D46" s="128"/>
      <c r="E46" s="131"/>
      <c r="F46" s="166"/>
      <c r="G46" s="134"/>
      <c r="H46" s="115"/>
      <c r="I46" s="117"/>
      <c r="J46" s="119"/>
      <c r="K46" s="119"/>
      <c r="L46" s="122"/>
      <c r="M46" s="99"/>
      <c r="N46" s="99"/>
      <c r="O46" s="101"/>
      <c r="P46" s="13">
        <v>2</v>
      </c>
      <c r="Q46" s="14"/>
      <c r="R46" s="13" t="str">
        <f>_xlfn.XLOOKUP(Q46, $AB$5:$AB$10, $AC$5:$AC$10, "", 0)</f>
        <v/>
      </c>
      <c r="S46" s="13" t="str">
        <f>IF(Q46="Ion Thruster", 5 * I46, _xlfn.XLOOKUP(Q46, $AB$5:$AB$10, $AD$5:$AD$10, "", 0))</f>
        <v/>
      </c>
      <c r="T46" s="15"/>
      <c r="U46" s="13" t="str">
        <f t="shared" si="122"/>
        <v/>
      </c>
      <c r="V46" s="13" t="str">
        <f t="shared" si="123"/>
        <v/>
      </c>
      <c r="W46" s="105"/>
      <c r="X46" s="106"/>
      <c r="Y46" s="44"/>
      <c r="Z46" s="5"/>
      <c r="AA46" s="82"/>
      <c r="BT46" s="93"/>
      <c r="EY46" s="81"/>
      <c r="EZ46" s="81"/>
      <c r="FA46" s="81"/>
      <c r="FB46" s="80"/>
      <c r="FC46" s="81"/>
      <c r="FD46" s="81"/>
    </row>
    <row r="47" spans="1:160" x14ac:dyDescent="0.15">
      <c r="A47" s="4"/>
      <c r="B47" s="125"/>
      <c r="C47" s="119"/>
      <c r="D47" s="128"/>
      <c r="E47" s="131"/>
      <c r="F47" s="166"/>
      <c r="G47" s="134"/>
      <c r="H47" s="115"/>
      <c r="I47" s="117"/>
      <c r="J47" s="119"/>
      <c r="K47" s="119"/>
      <c r="L47" s="122"/>
      <c r="M47" s="99"/>
      <c r="N47" s="99"/>
      <c r="O47" s="101"/>
      <c r="P47" s="13">
        <v>3</v>
      </c>
      <c r="Q47" s="14"/>
      <c r="R47" s="13" t="str">
        <f>_xlfn.XLOOKUP(Q47, $AB$5:$AB$10, $AC$5:$AC$10, "", 0)</f>
        <v/>
      </c>
      <c r="S47" s="13" t="str">
        <f>IF(Q47="Ion Thruster", 5 * I47, _xlfn.XLOOKUP(Q47, $AB$5:$AB$10, $AD$5:$AD$10, "", 0))</f>
        <v/>
      </c>
      <c r="T47" s="15"/>
      <c r="U47" s="13" t="str">
        <f t="shared" si="122"/>
        <v/>
      </c>
      <c r="V47" s="13" t="str">
        <f t="shared" si="123"/>
        <v/>
      </c>
      <c r="W47" s="107" t="s">
        <v>48</v>
      </c>
      <c r="X47" s="109" t="str">
        <f>IF(B45="", "", K45*U49)</f>
        <v/>
      </c>
      <c r="Y47" s="45"/>
      <c r="Z47" s="5"/>
      <c r="AA47" s="82"/>
      <c r="BT47" s="90"/>
      <c r="EY47" s="81"/>
      <c r="EZ47" s="81"/>
      <c r="FA47" s="81"/>
      <c r="FB47" s="80"/>
      <c r="FC47" s="81"/>
      <c r="FD47" s="81"/>
    </row>
    <row r="48" spans="1:160" x14ac:dyDescent="0.15">
      <c r="A48" s="4"/>
      <c r="B48" s="125"/>
      <c r="C48" s="119"/>
      <c r="D48" s="128"/>
      <c r="E48" s="131"/>
      <c r="F48" s="166"/>
      <c r="G48" s="134"/>
      <c r="H48" s="115"/>
      <c r="I48" s="117"/>
      <c r="J48" s="119"/>
      <c r="K48" s="119"/>
      <c r="L48" s="122"/>
      <c r="M48" s="99"/>
      <c r="N48" s="99"/>
      <c r="O48" s="101"/>
      <c r="P48" s="13">
        <v>4</v>
      </c>
      <c r="Q48" s="14"/>
      <c r="R48" s="13" t="str">
        <f>_xlfn.XLOOKUP(Q48, $AB$5:$AB$10, $AC$5:$AC$10, "", 0)</f>
        <v/>
      </c>
      <c r="S48" s="13" t="str">
        <f>IF(Q48="Ion Thruster", 5 * I48, _xlfn.XLOOKUP(Q48, $AB$5:$AB$10, $AD$5:$AD$10, "", 0))</f>
        <v/>
      </c>
      <c r="T48" s="15"/>
      <c r="U48" s="13" t="str">
        <f t="shared" si="122"/>
        <v/>
      </c>
      <c r="V48" s="13" t="str">
        <f t="shared" si="123"/>
        <v/>
      </c>
      <c r="W48" s="108"/>
      <c r="X48" s="110"/>
      <c r="Y48" s="44"/>
      <c r="Z48" s="5"/>
      <c r="AA48" s="82"/>
      <c r="BT48" s="90"/>
      <c r="EY48" s="81"/>
      <c r="EZ48" s="81"/>
      <c r="FA48" s="81"/>
      <c r="FB48" s="80"/>
      <c r="FC48" s="81"/>
      <c r="FD48" s="81"/>
    </row>
    <row r="49" spans="1:160" x14ac:dyDescent="0.15">
      <c r="A49" s="4"/>
      <c r="B49" s="143"/>
      <c r="C49" s="141"/>
      <c r="D49" s="144"/>
      <c r="E49" s="145"/>
      <c r="F49" s="167"/>
      <c r="G49" s="146"/>
      <c r="H49" s="115"/>
      <c r="I49" s="140"/>
      <c r="J49" s="141"/>
      <c r="K49" s="141"/>
      <c r="L49" s="142"/>
      <c r="M49" s="136"/>
      <c r="N49" s="136"/>
      <c r="O49" s="114"/>
      <c r="P49" s="137"/>
      <c r="Q49" s="138"/>
      <c r="R49" s="138"/>
      <c r="S49" s="139"/>
      <c r="T49" s="16" t="s">
        <v>47</v>
      </c>
      <c r="U49" s="17" t="str">
        <f t="shared" ref="U49" si="124">IF(O45="","",O45+SUM(U45:U48))</f>
        <v/>
      </c>
      <c r="V49" s="17" t="str">
        <f>IF(B45="", "", SUM(V45:V48))</f>
        <v/>
      </c>
      <c r="W49" s="18" t="s">
        <v>41</v>
      </c>
      <c r="X49" s="19" t="str">
        <f t="shared" ref="X49" si="125">IF($B45="","",IF(V49 &gt;= X47, "Y", "N"))</f>
        <v/>
      </c>
      <c r="Y49" s="46"/>
      <c r="Z49" s="5"/>
      <c r="AA49" s="82"/>
      <c r="BT49" s="90"/>
      <c r="EY49" s="81"/>
      <c r="EZ49" s="81"/>
      <c r="FA49" s="81"/>
      <c r="FB49" s="80"/>
      <c r="FC49" s="81"/>
      <c r="FD49" s="81"/>
    </row>
    <row r="50" spans="1:160" x14ac:dyDescent="0.15">
      <c r="A50" s="4"/>
      <c r="B50" s="124"/>
      <c r="C50" s="119" t="str">
        <f t="shared" ref="C50" si="126">IF(B50="", "", "to")</f>
        <v/>
      </c>
      <c r="D50" s="127"/>
      <c r="E50" s="130" t="str">
        <f t="shared" ref="E50" si="127">IF(B50="","",IF(BT50&lt;0,BT50,""))</f>
        <v/>
      </c>
      <c r="F50" s="121" t="s">
        <v>85</v>
      </c>
      <c r="G50" s="133" t="str">
        <f t="shared" ref="G50" si="128">IF(B50="","",IF(OR(BT50&gt;0,AND(BT50&lt;0,F50="Y")),ABS(BT50),0))</f>
        <v/>
      </c>
      <c r="H50" s="114"/>
      <c r="I50" s="117" t="str">
        <f t="shared" ref="I50" si="129">IF(B50="","",ROUNDUP(G50*H50,0))</f>
        <v/>
      </c>
      <c r="J50" s="119" t="str" cm="1">
        <f t="array" ref="J50">IF(B50="", "", _xlfn.XLOOKUP(B50, Origins, _xlfn.XLOOKUP(D50, Destinations, Maneuver_Difficulties,"")))</f>
        <v/>
      </c>
      <c r="K50" s="119" t="str">
        <f t="shared" ref="K50" si="130">IF(AND(H50&lt;1, H50&gt;0), ROUNDUP(J50/H50, 0), J50)</f>
        <v/>
      </c>
      <c r="L50" s="121"/>
      <c r="M50" s="98" t="str">
        <f>IF(B50="","",IF(ISNA(FB50),"-",IF(AND(L50-FC50 &gt;= 0, MOD(L50-FC50,FD50)=0),"Y","N")))</f>
        <v/>
      </c>
      <c r="N50" s="98" t="str">
        <f t="shared" ref="N50" si="131">IF(L50="", "", L50+I50)</f>
        <v/>
      </c>
      <c r="O50" s="101"/>
      <c r="P50" s="13">
        <v>1</v>
      </c>
      <c r="Q50" s="14"/>
      <c r="R50" s="13" t="str">
        <f>_xlfn.XLOOKUP(Q50, $AB$5:$AB$10, $AC$5:$AC$10, "", 0)</f>
        <v/>
      </c>
      <c r="S50" s="13" t="str">
        <f>IF(Q50="Ion Thruster", 5 * I50, _xlfn.XLOOKUP(Q50, $AB$5:$AB$10, $AD$5:$AD$10, "", 0))</f>
        <v/>
      </c>
      <c r="T50" s="15"/>
      <c r="U50" s="13" t="str">
        <f t="shared" ref="U50:U53" si="132">IF(R50="", "", R50*T50)</f>
        <v/>
      </c>
      <c r="V50" s="13" t="str">
        <f t="shared" ref="V50:V53" si="133">IF(S50="", "", S50*T50)</f>
        <v/>
      </c>
      <c r="W50" s="103"/>
      <c r="X50" s="104"/>
      <c r="Y50" s="44"/>
      <c r="Z50" s="5"/>
      <c r="AA50" s="82"/>
      <c r="BT50" s="94" t="e" cm="1">
        <f t="array" ref="BT50">_xlfn.XLOOKUP(B50,Origins,_xlfn.XLOOKUP(D50,Destinations,Maneuver_Years))</f>
        <v>#N/A</v>
      </c>
      <c r="EY50" s="81"/>
      <c r="EZ50" s="81"/>
      <c r="FA50" s="81"/>
      <c r="FB50" s="80" t="e">
        <f>_xlfn.XLOOKUP(_xlfn.CONCAT($B50, ",", $D50), $EY$5:$EY$12, $EY$5:$EY$12)</f>
        <v>#N/A</v>
      </c>
      <c r="FC50" s="80" t="e">
        <f>VLOOKUP(_xlfn.CONCAT($B50, ",", $D50), $EY$5:$FA$12, 2)</f>
        <v>#N/A</v>
      </c>
      <c r="FD50" s="80" t="e">
        <f>VLOOKUP(_xlfn.CONCAT($B50, ",", $D50), $EY$5:$FA$12, 3)</f>
        <v>#N/A</v>
      </c>
    </row>
    <row r="51" spans="1:160" x14ac:dyDescent="0.15">
      <c r="A51" s="4"/>
      <c r="B51" s="125"/>
      <c r="C51" s="119"/>
      <c r="D51" s="128"/>
      <c r="E51" s="131"/>
      <c r="F51" s="166"/>
      <c r="G51" s="134"/>
      <c r="H51" s="115"/>
      <c r="I51" s="117"/>
      <c r="J51" s="119"/>
      <c r="K51" s="119"/>
      <c r="L51" s="122"/>
      <c r="M51" s="99"/>
      <c r="N51" s="99"/>
      <c r="O51" s="101"/>
      <c r="P51" s="13">
        <v>2</v>
      </c>
      <c r="Q51" s="14"/>
      <c r="R51" s="13" t="str">
        <f>_xlfn.XLOOKUP(Q51, $AB$5:$AB$10, $AC$5:$AC$10, "", 0)</f>
        <v/>
      </c>
      <c r="S51" s="13" t="str">
        <f>IF(Q51="Ion Thruster", 5 * I51, _xlfn.XLOOKUP(Q51, $AB$5:$AB$10, $AD$5:$AD$10, "", 0))</f>
        <v/>
      </c>
      <c r="T51" s="15"/>
      <c r="U51" s="13" t="str">
        <f t="shared" si="132"/>
        <v/>
      </c>
      <c r="V51" s="13" t="str">
        <f t="shared" si="133"/>
        <v/>
      </c>
      <c r="W51" s="105"/>
      <c r="X51" s="106"/>
      <c r="Y51" s="44"/>
      <c r="Z51" s="5"/>
      <c r="AA51" s="82"/>
      <c r="BT51" s="93"/>
    </row>
    <row r="52" spans="1:160" x14ac:dyDescent="0.15">
      <c r="A52" s="4"/>
      <c r="B52" s="125"/>
      <c r="C52" s="119"/>
      <c r="D52" s="128"/>
      <c r="E52" s="131"/>
      <c r="F52" s="166"/>
      <c r="G52" s="134"/>
      <c r="H52" s="115"/>
      <c r="I52" s="117"/>
      <c r="J52" s="119"/>
      <c r="K52" s="119"/>
      <c r="L52" s="122"/>
      <c r="M52" s="99"/>
      <c r="N52" s="99"/>
      <c r="O52" s="101"/>
      <c r="P52" s="13">
        <v>3</v>
      </c>
      <c r="Q52" s="14"/>
      <c r="R52" s="13" t="str">
        <f>_xlfn.XLOOKUP(Q52, $AB$5:$AB$10, $AC$5:$AC$10, "", 0)</f>
        <v/>
      </c>
      <c r="S52" s="13" t="str">
        <f>IF(Q52="Ion Thruster", 5 * I52, _xlfn.XLOOKUP(Q52, $AB$5:$AB$10, $AD$5:$AD$10, "", 0))</f>
        <v/>
      </c>
      <c r="T52" s="15"/>
      <c r="U52" s="13" t="str">
        <f t="shared" si="132"/>
        <v/>
      </c>
      <c r="V52" s="13" t="str">
        <f t="shared" si="133"/>
        <v/>
      </c>
      <c r="W52" s="107" t="s">
        <v>48</v>
      </c>
      <c r="X52" s="109" t="str">
        <f>IF(B50="", "", K50*U54)</f>
        <v/>
      </c>
      <c r="Y52" s="45"/>
      <c r="Z52" s="5"/>
      <c r="AA52" s="82"/>
      <c r="BT52" s="90"/>
    </row>
    <row r="53" spans="1:160" x14ac:dyDescent="0.15">
      <c r="A53" s="4"/>
      <c r="B53" s="125"/>
      <c r="C53" s="119"/>
      <c r="D53" s="128"/>
      <c r="E53" s="131"/>
      <c r="F53" s="166"/>
      <c r="G53" s="134"/>
      <c r="H53" s="115"/>
      <c r="I53" s="117"/>
      <c r="J53" s="119"/>
      <c r="K53" s="119"/>
      <c r="L53" s="122"/>
      <c r="M53" s="99"/>
      <c r="N53" s="99"/>
      <c r="O53" s="101"/>
      <c r="P53" s="13">
        <v>4</v>
      </c>
      <c r="Q53" s="14"/>
      <c r="R53" s="13" t="str">
        <f>_xlfn.XLOOKUP(Q53, $AB$5:$AB$10, $AC$5:$AC$10, "", 0)</f>
        <v/>
      </c>
      <c r="S53" s="13" t="str">
        <f>IF(Q53="Ion Thruster", 5 * I53, _xlfn.XLOOKUP(Q53, $AB$5:$AB$10, $AD$5:$AD$10, "", 0))</f>
        <v/>
      </c>
      <c r="T53" s="15"/>
      <c r="U53" s="13" t="str">
        <f t="shared" si="132"/>
        <v/>
      </c>
      <c r="V53" s="13" t="str">
        <f t="shared" si="133"/>
        <v/>
      </c>
      <c r="W53" s="108"/>
      <c r="X53" s="110"/>
      <c r="Y53" s="44"/>
      <c r="Z53" s="5"/>
      <c r="AA53" s="82"/>
      <c r="BT53" s="90"/>
    </row>
    <row r="54" spans="1:160" ht="13" thickBot="1" x14ac:dyDescent="0.2">
      <c r="A54" s="4"/>
      <c r="B54" s="126"/>
      <c r="C54" s="120"/>
      <c r="D54" s="129"/>
      <c r="E54" s="132"/>
      <c r="F54" s="168"/>
      <c r="G54" s="135"/>
      <c r="H54" s="116"/>
      <c r="I54" s="118"/>
      <c r="J54" s="120"/>
      <c r="K54" s="120"/>
      <c r="L54" s="123"/>
      <c r="M54" s="100"/>
      <c r="N54" s="100"/>
      <c r="O54" s="102"/>
      <c r="P54" s="111"/>
      <c r="Q54" s="112"/>
      <c r="R54" s="112"/>
      <c r="S54" s="113"/>
      <c r="T54" s="48" t="s">
        <v>47</v>
      </c>
      <c r="U54" s="49" t="str">
        <f t="shared" ref="U54" si="134">IF(O50="","",O50+SUM(U50:U53))</f>
        <v/>
      </c>
      <c r="V54" s="49" t="str">
        <f>IF(B50="", "", SUM(V50:V53))</f>
        <v/>
      </c>
      <c r="W54" s="50" t="s">
        <v>41</v>
      </c>
      <c r="X54" s="51" t="str">
        <f t="shared" ref="X54" si="135">IF($B50="","",IF(V54 &gt;= X52, "Y", "N"))</f>
        <v/>
      </c>
      <c r="Y54" s="52"/>
      <c r="Z54" s="5"/>
      <c r="AA54" s="82"/>
      <c r="BT54" s="90"/>
    </row>
    <row r="55" spans="1:160" x14ac:dyDescent="0.15">
      <c r="B55" s="31"/>
      <c r="C55" s="13"/>
      <c r="D55" s="31"/>
      <c r="E55" s="31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31"/>
      <c r="R55" s="13"/>
      <c r="S55" s="13"/>
      <c r="T55" s="13"/>
      <c r="U55" s="13"/>
      <c r="V55" s="13"/>
      <c r="W55" s="13"/>
      <c r="X55" s="13"/>
      <c r="Y55" s="31"/>
    </row>
  </sheetData>
  <sheetProtection sheet="1" objects="1" scenarios="1"/>
  <mergeCells count="185">
    <mergeCell ref="E5:E9"/>
    <mergeCell ref="E10:E14"/>
    <mergeCell ref="E15:E19"/>
    <mergeCell ref="E20:E24"/>
    <mergeCell ref="E25:E29"/>
    <mergeCell ref="E30:E34"/>
    <mergeCell ref="E35:E39"/>
    <mergeCell ref="E40:E44"/>
    <mergeCell ref="E45:E49"/>
    <mergeCell ref="W50:X51"/>
    <mergeCell ref="W52:W53"/>
    <mergeCell ref="X52:X53"/>
    <mergeCell ref="P54:S54"/>
    <mergeCell ref="B50:B54"/>
    <mergeCell ref="C50:C54"/>
    <mergeCell ref="D50:D54"/>
    <mergeCell ref="G50:G54"/>
    <mergeCell ref="H50:H54"/>
    <mergeCell ref="I50:I54"/>
    <mergeCell ref="J50:J54"/>
    <mergeCell ref="K50:K54"/>
    <mergeCell ref="O50:O54"/>
    <mergeCell ref="F50:F54"/>
    <mergeCell ref="E50:E54"/>
    <mergeCell ref="P44:S44"/>
    <mergeCell ref="W40:X41"/>
    <mergeCell ref="W42:W43"/>
    <mergeCell ref="X42:X43"/>
    <mergeCell ref="B45:B49"/>
    <mergeCell ref="C45:C49"/>
    <mergeCell ref="D45:D49"/>
    <mergeCell ref="G45:G49"/>
    <mergeCell ref="H45:H49"/>
    <mergeCell ref="I45:I49"/>
    <mergeCell ref="J45:J49"/>
    <mergeCell ref="K45:K49"/>
    <mergeCell ref="O45:O49"/>
    <mergeCell ref="W45:X46"/>
    <mergeCell ref="W47:W48"/>
    <mergeCell ref="X47:X48"/>
    <mergeCell ref="P49:S49"/>
    <mergeCell ref="B40:B44"/>
    <mergeCell ref="C40:C44"/>
    <mergeCell ref="D40:D44"/>
    <mergeCell ref="G40:G44"/>
    <mergeCell ref="H40:H44"/>
    <mergeCell ref="I40:I44"/>
    <mergeCell ref="J40:J44"/>
    <mergeCell ref="K40:K44"/>
    <mergeCell ref="O40:O44"/>
    <mergeCell ref="B35:B39"/>
    <mergeCell ref="C35:C39"/>
    <mergeCell ref="D35:D39"/>
    <mergeCell ref="G35:G39"/>
    <mergeCell ref="H35:H39"/>
    <mergeCell ref="I35:I39"/>
    <mergeCell ref="J35:J39"/>
    <mergeCell ref="K35:K39"/>
    <mergeCell ref="O35:O39"/>
    <mergeCell ref="L40:L44"/>
    <mergeCell ref="P39:S39"/>
    <mergeCell ref="W37:W38"/>
    <mergeCell ref="X37:X38"/>
    <mergeCell ref="B30:B34"/>
    <mergeCell ref="C30:C34"/>
    <mergeCell ref="D30:D34"/>
    <mergeCell ref="G30:G34"/>
    <mergeCell ref="H30:H34"/>
    <mergeCell ref="I30:I34"/>
    <mergeCell ref="J30:J34"/>
    <mergeCell ref="K30:K34"/>
    <mergeCell ref="O30:O34"/>
    <mergeCell ref="L30:L34"/>
    <mergeCell ref="L35:L39"/>
    <mergeCell ref="B25:B29"/>
    <mergeCell ref="C25:C29"/>
    <mergeCell ref="D25:D29"/>
    <mergeCell ref="G25:G29"/>
    <mergeCell ref="H25:H29"/>
    <mergeCell ref="I25:I29"/>
    <mergeCell ref="J25:J29"/>
    <mergeCell ref="K25:K29"/>
    <mergeCell ref="O25:O29"/>
    <mergeCell ref="L25:L29"/>
    <mergeCell ref="B20:B24"/>
    <mergeCell ref="C20:C24"/>
    <mergeCell ref="D20:D24"/>
    <mergeCell ref="G20:G24"/>
    <mergeCell ref="H20:H24"/>
    <mergeCell ref="I20:I24"/>
    <mergeCell ref="J20:J24"/>
    <mergeCell ref="K20:K24"/>
    <mergeCell ref="O20:O24"/>
    <mergeCell ref="L20:L24"/>
    <mergeCell ref="B15:B19"/>
    <mergeCell ref="C15:C19"/>
    <mergeCell ref="D15:D19"/>
    <mergeCell ref="G15:G19"/>
    <mergeCell ref="H15:H19"/>
    <mergeCell ref="I15:I19"/>
    <mergeCell ref="J15:J19"/>
    <mergeCell ref="K15:K19"/>
    <mergeCell ref="O15:O19"/>
    <mergeCell ref="L15:L19"/>
    <mergeCell ref="C5:C9"/>
    <mergeCell ref="G5:G9"/>
    <mergeCell ref="J5:J9"/>
    <mergeCell ref="O5:O9"/>
    <mergeCell ref="P3:V3"/>
    <mergeCell ref="B3:K3"/>
    <mergeCell ref="P9:S9"/>
    <mergeCell ref="B10:B14"/>
    <mergeCell ref="C10:C14"/>
    <mergeCell ref="D10:D14"/>
    <mergeCell ref="G10:G14"/>
    <mergeCell ref="J10:J14"/>
    <mergeCell ref="O10:O14"/>
    <mergeCell ref="H5:H9"/>
    <mergeCell ref="I5:I9"/>
    <mergeCell ref="K5:K9"/>
    <mergeCell ref="H10:H14"/>
    <mergeCell ref="I10:I14"/>
    <mergeCell ref="K10:K14"/>
    <mergeCell ref="B5:B9"/>
    <mergeCell ref="D5:D9"/>
    <mergeCell ref="P14:S14"/>
    <mergeCell ref="L5:L9"/>
    <mergeCell ref="L10:L14"/>
    <mergeCell ref="P19:S19"/>
    <mergeCell ref="P24:S24"/>
    <mergeCell ref="P29:S29"/>
    <mergeCell ref="P34:S34"/>
    <mergeCell ref="W20:X21"/>
    <mergeCell ref="W22:W23"/>
    <mergeCell ref="X22:X23"/>
    <mergeCell ref="W25:X26"/>
    <mergeCell ref="AE7:AE38"/>
    <mergeCell ref="W17:W18"/>
    <mergeCell ref="X17:X18"/>
    <mergeCell ref="W27:W28"/>
    <mergeCell ref="X27:X28"/>
    <mergeCell ref="W30:X31"/>
    <mergeCell ref="W32:W33"/>
    <mergeCell ref="X32:X33"/>
    <mergeCell ref="W35:X36"/>
    <mergeCell ref="AG5:BS5"/>
    <mergeCell ref="BV5:DH5"/>
    <mergeCell ref="W7:W8"/>
    <mergeCell ref="X7:X8"/>
    <mergeCell ref="W5:X6"/>
    <mergeCell ref="W10:X11"/>
    <mergeCell ref="W12:W13"/>
    <mergeCell ref="X12:X13"/>
    <mergeCell ref="W15:X16"/>
    <mergeCell ref="L45:L49"/>
    <mergeCell ref="L50:L54"/>
    <mergeCell ref="N5:N9"/>
    <mergeCell ref="N10:N14"/>
    <mergeCell ref="N15:N19"/>
    <mergeCell ref="N20:N24"/>
    <mergeCell ref="N25:N29"/>
    <mergeCell ref="N30:N34"/>
    <mergeCell ref="N35:N39"/>
    <mergeCell ref="N40:N44"/>
    <mergeCell ref="N45:N49"/>
    <mergeCell ref="N50:N54"/>
    <mergeCell ref="M5:M9"/>
    <mergeCell ref="M10:M14"/>
    <mergeCell ref="M15:M19"/>
    <mergeCell ref="M20:M24"/>
    <mergeCell ref="M25:M29"/>
    <mergeCell ref="M30:M34"/>
    <mergeCell ref="M35:M39"/>
    <mergeCell ref="M40:M44"/>
    <mergeCell ref="M45:M49"/>
    <mergeCell ref="M50:M54"/>
    <mergeCell ref="F5:F9"/>
    <mergeCell ref="F10:F14"/>
    <mergeCell ref="F15:F19"/>
    <mergeCell ref="F20:F24"/>
    <mergeCell ref="F25:F29"/>
    <mergeCell ref="F30:F34"/>
    <mergeCell ref="F35:F39"/>
    <mergeCell ref="F40:F44"/>
    <mergeCell ref="F45:F49"/>
  </mergeCells>
  <conditionalFormatting sqref="X14">
    <cfRule type="colorScale" priority="13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19">
    <cfRule type="colorScale" priority="12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29 X24 X34 X39 X44">
    <cfRule type="colorScale" priority="11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49">
    <cfRule type="colorScale" priority="9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54">
    <cfRule type="colorScale" priority="8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dataValidations count="6">
    <dataValidation type="list" allowBlank="1" showInputMessage="1" showErrorMessage="1" sqref="H5:H54" xr:uid="{A34887F7-7CC2-1F4F-8C49-62C933129CFB}">
      <formula1>$EW$5:$EW$10</formula1>
    </dataValidation>
    <dataValidation type="list" allowBlank="1" showInputMessage="1" showErrorMessage="1" sqref="B5:B54" xr:uid="{B8D13955-8EA6-304E-AC49-00051F308331}">
      <formula1>Valid_Origins</formula1>
    </dataValidation>
    <dataValidation type="list" allowBlank="1" showInputMessage="1" showErrorMessage="1" sqref="D5:D54" xr:uid="{B0ABBDC3-1D40-F040-8DF5-A09D46817C53}">
      <formula1>Valid_Destinations</formula1>
    </dataValidation>
    <dataValidation type="list" allowBlank="1" showInputMessage="1" showErrorMessage="1" sqref="Q5:Q8 Q50:Q53 Q45:Q48 Q40:Q43 Q35:Q38 Q30:Q33 Q25:Q28 Q20:Q23 Q10:Q13 Q15:Q18" xr:uid="{7FB1BD68-A0E2-134D-9411-A9A7A341FB69}">
      <formula1>$AB$5:$AB$11</formula1>
    </dataValidation>
    <dataValidation type="list" allowBlank="1" showInputMessage="1" showErrorMessage="1" sqref="L5:L54" xr:uid="{B7B5FBEC-A464-D042-87F4-19CA3C440BCB}">
      <formula1>Years</formula1>
    </dataValidation>
    <dataValidation type="list" allowBlank="1" showInputMessage="1" showErrorMessage="1" sqref="F5:F54" xr:uid="{4AF102C6-C8D5-3D4C-8EB6-A2ED54781D85}">
      <formula1>OptYrs</formula1>
    </dataValidation>
  </dataValidations>
  <pageMargins left="0.25" right="0.25" top="0.75" bottom="0.75" header="0.3" footer="0.3"/>
  <pageSetup orientation="landscape" horizontalDpi="0" verticalDpi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FD83D-497C-9041-AA00-EF533D300428}">
  <dimension ref="A1:FL55"/>
  <sheetViews>
    <sheetView zoomScale="125" zoomScaleNormal="125" workbookViewId="0">
      <selection activeCell="B5" sqref="B5:B9"/>
    </sheetView>
  </sheetViews>
  <sheetFormatPr baseColWidth="10" defaultRowHeight="12" x14ac:dyDescent="0.15"/>
  <cols>
    <col min="1" max="1" width="2.83203125" style="3" customWidth="1"/>
    <col min="2" max="2" width="14.83203125" style="3" customWidth="1"/>
    <col min="3" max="3" width="4.6640625" style="2" bestFit="1" customWidth="1"/>
    <col min="4" max="4" width="14.83203125" style="3" customWidth="1"/>
    <col min="5" max="5" width="4.83203125" style="3" customWidth="1"/>
    <col min="6" max="6" width="4.83203125" style="2" customWidth="1"/>
    <col min="7" max="7" width="7.33203125" style="2" bestFit="1" customWidth="1"/>
    <col min="8" max="8" width="7.83203125" style="2" customWidth="1"/>
    <col min="9" max="9" width="6.83203125" style="2" customWidth="1"/>
    <col min="10" max="10" width="7.33203125" style="2" bestFit="1" customWidth="1"/>
    <col min="11" max="11" width="4.1640625" style="2" customWidth="1"/>
    <col min="12" max="12" width="5.83203125" style="2" customWidth="1"/>
    <col min="13" max="13" width="6.33203125" style="2" customWidth="1"/>
    <col min="14" max="14" width="5.83203125" style="2" customWidth="1"/>
    <col min="15" max="15" width="6.83203125" style="2" bestFit="1" customWidth="1"/>
    <col min="16" max="16" width="2.1640625" style="2" bestFit="1" customWidth="1"/>
    <col min="17" max="17" width="9.83203125" style="3" customWidth="1"/>
    <col min="18" max="18" width="4.83203125" style="2" bestFit="1" customWidth="1"/>
    <col min="19" max="19" width="5.6640625" style="2" bestFit="1" customWidth="1"/>
    <col min="20" max="20" width="5.5" style="2" bestFit="1" customWidth="1"/>
    <col min="21" max="21" width="4.83203125" style="2" bestFit="1" customWidth="1"/>
    <col min="22" max="22" width="5.83203125" style="2" bestFit="1" customWidth="1"/>
    <col min="23" max="23" width="5.6640625" style="2" bestFit="1" customWidth="1"/>
    <col min="24" max="24" width="3.83203125" style="2" customWidth="1"/>
    <col min="25" max="25" width="30.83203125" style="3" customWidth="1"/>
    <col min="26" max="26" width="10.83203125" style="3"/>
    <col min="27" max="27" width="6.1640625" style="2" bestFit="1" customWidth="1"/>
    <col min="28" max="30" width="10.83203125" style="3"/>
    <col min="31" max="31" width="2.6640625" style="3" customWidth="1"/>
    <col min="32" max="32" width="13.6640625" style="3" bestFit="1" customWidth="1"/>
    <col min="33" max="33" width="5" style="3" bestFit="1" customWidth="1"/>
    <col min="34" max="34" width="8.5" style="3" bestFit="1" customWidth="1"/>
    <col min="35" max="35" width="9.1640625" style="3" bestFit="1" customWidth="1"/>
    <col min="36" max="36" width="12.33203125" style="3" bestFit="1" customWidth="1"/>
    <col min="37" max="37" width="9.33203125" style="3" bestFit="1" customWidth="1"/>
    <col min="38" max="38" width="10" style="3" bestFit="1" customWidth="1"/>
    <col min="39" max="39" width="5" style="3" bestFit="1" customWidth="1"/>
    <col min="40" max="40" width="13.33203125" style="3" bestFit="1" customWidth="1"/>
    <col min="41" max="41" width="13.6640625" style="3" bestFit="1" customWidth="1"/>
    <col min="42" max="42" width="8.83203125" style="3" bestFit="1" customWidth="1"/>
    <col min="43" max="43" width="12" style="3" bestFit="1" customWidth="1"/>
    <col min="44" max="44" width="9.5" style="3" bestFit="1" customWidth="1"/>
    <col min="45" max="45" width="4.6640625" style="3" bestFit="1" customWidth="1"/>
    <col min="46" max="46" width="6.5" style="3" bestFit="1" customWidth="1"/>
    <col min="47" max="47" width="11.83203125" style="3" bestFit="1" customWidth="1"/>
    <col min="48" max="48" width="11.1640625" style="3" bestFit="1" customWidth="1"/>
    <col min="49" max="49" width="7" style="3" bestFit="1" customWidth="1"/>
    <col min="50" max="50" width="9.6640625" style="3" bestFit="1" customWidth="1"/>
    <col min="51" max="51" width="12.83203125" style="3" bestFit="1" customWidth="1"/>
    <col min="52" max="52" width="10.33203125" style="3" bestFit="1" customWidth="1"/>
    <col min="53" max="53" width="5.5" style="3" bestFit="1" customWidth="1"/>
    <col min="54" max="54" width="5.33203125" style="3" bestFit="1" customWidth="1"/>
    <col min="55" max="55" width="11" style="3" bestFit="1" customWidth="1"/>
    <col min="56" max="56" width="10.33203125" style="3" bestFit="1" customWidth="1"/>
    <col min="57" max="57" width="13.5" style="3" bestFit="1" customWidth="1"/>
    <col min="58" max="58" width="6.6640625" style="3" bestFit="1" customWidth="1"/>
    <col min="59" max="59" width="6.1640625" style="3" bestFit="1" customWidth="1"/>
    <col min="60" max="60" width="12.83203125" style="3" bestFit="1" customWidth="1"/>
    <col min="61" max="61" width="8.6640625" style="3" bestFit="1" customWidth="1"/>
    <col min="62" max="62" width="5.33203125" style="3" customWidth="1"/>
    <col min="63" max="63" width="10.6640625" style="3" bestFit="1" customWidth="1"/>
    <col min="64" max="64" width="10.6640625" style="3" customWidth="1"/>
    <col min="65" max="65" width="13.1640625" style="3" bestFit="1" customWidth="1"/>
    <col min="66" max="66" width="8.83203125" style="3" bestFit="1" customWidth="1"/>
    <col min="67" max="67" width="12" style="3" bestFit="1" customWidth="1"/>
    <col min="68" max="68" width="4.6640625" style="3" bestFit="1" customWidth="1"/>
    <col min="69" max="69" width="8.5" style="3" bestFit="1" customWidth="1"/>
    <col min="70" max="70" width="11" style="3" bestFit="1" customWidth="1"/>
    <col min="71" max="71" width="11.83203125" style="3" bestFit="1" customWidth="1"/>
    <col min="72" max="72" width="11.83203125" style="92" customWidth="1"/>
    <col min="73" max="73" width="13.6640625" style="87" bestFit="1" customWidth="1"/>
    <col min="74" max="74" width="5" style="87" bestFit="1" customWidth="1"/>
    <col min="75" max="75" width="8.5" style="87" bestFit="1" customWidth="1"/>
    <col min="76" max="76" width="9.1640625" style="87" bestFit="1" customWidth="1"/>
    <col min="77" max="77" width="12.33203125" style="87" bestFit="1" customWidth="1"/>
    <col min="78" max="78" width="9.33203125" style="87" bestFit="1" customWidth="1"/>
    <col min="79" max="79" width="10" style="87" bestFit="1" customWidth="1"/>
    <col min="80" max="80" width="5" style="87" bestFit="1" customWidth="1"/>
    <col min="81" max="81" width="13.33203125" style="87" bestFit="1" customWidth="1"/>
    <col min="82" max="82" width="13.6640625" style="87" bestFit="1" customWidth="1"/>
    <col min="83" max="83" width="8.83203125" style="87" bestFit="1" customWidth="1"/>
    <col min="84" max="84" width="12" style="87" bestFit="1" customWidth="1"/>
    <col min="85" max="85" width="9.5" style="87" bestFit="1" customWidth="1"/>
    <col min="86" max="86" width="4.6640625" style="87" bestFit="1" customWidth="1"/>
    <col min="87" max="87" width="6.5" style="87" bestFit="1" customWidth="1"/>
    <col min="88" max="88" width="11.83203125" style="87" bestFit="1" customWidth="1"/>
    <col min="89" max="89" width="11.1640625" style="87" bestFit="1" customWidth="1"/>
    <col min="90" max="90" width="7" style="87" bestFit="1" customWidth="1"/>
    <col min="91" max="91" width="9.6640625" style="87" bestFit="1" customWidth="1"/>
    <col min="92" max="92" width="12.83203125" style="87" bestFit="1" customWidth="1"/>
    <col min="93" max="93" width="10.33203125" style="87" bestFit="1" customWidth="1"/>
    <col min="94" max="94" width="5.5" style="87" bestFit="1" customWidth="1"/>
    <col min="95" max="95" width="5.33203125" style="87" bestFit="1" customWidth="1"/>
    <col min="96" max="96" width="11" style="87" bestFit="1" customWidth="1"/>
    <col min="97" max="97" width="10.33203125" style="87" bestFit="1" customWidth="1"/>
    <col min="98" max="98" width="13.5" style="87" bestFit="1" customWidth="1"/>
    <col min="99" max="99" width="6.6640625" style="87" bestFit="1" customWidth="1"/>
    <col min="100" max="100" width="6.1640625" style="87" bestFit="1" customWidth="1"/>
    <col min="101" max="101" width="12.83203125" style="87" bestFit="1" customWidth="1"/>
    <col min="102" max="102" width="8.6640625" style="87" bestFit="1" customWidth="1"/>
    <col min="103" max="103" width="5.33203125" style="87" customWidth="1"/>
    <col min="104" max="104" width="10.6640625" style="87" bestFit="1" customWidth="1"/>
    <col min="105" max="105" width="10" style="87" bestFit="1" customWidth="1"/>
    <col min="106" max="106" width="13.1640625" style="87" bestFit="1" customWidth="1"/>
    <col min="107" max="107" width="8.83203125" style="87" bestFit="1" customWidth="1"/>
    <col min="108" max="108" width="12" style="87" bestFit="1" customWidth="1"/>
    <col min="109" max="109" width="4.6640625" style="87" bestFit="1" customWidth="1"/>
    <col min="110" max="110" width="8.5" style="87" bestFit="1" customWidth="1"/>
    <col min="111" max="111" width="11" style="87" bestFit="1" customWidth="1"/>
    <col min="112" max="112" width="11.83203125" style="87" bestFit="1" customWidth="1"/>
    <col min="113" max="113" width="11.83203125" style="1" customWidth="1"/>
    <col min="114" max="137" width="11.83203125" style="3" customWidth="1"/>
    <col min="138" max="138" width="13.5" style="3" bestFit="1" customWidth="1"/>
    <col min="139" max="152" width="11.83203125" style="3" customWidth="1"/>
    <col min="153" max="153" width="10.83203125" style="3"/>
    <col min="154" max="154" width="10.83203125" style="2"/>
    <col min="155" max="155" width="23.83203125" style="2" customWidth="1"/>
    <col min="156" max="157" width="5.83203125" style="2" customWidth="1"/>
    <col min="158" max="158" width="23.83203125" style="73" customWidth="1"/>
    <col min="159" max="160" width="5.83203125" style="2" customWidth="1"/>
    <col min="161" max="161" width="24" style="3" bestFit="1" customWidth="1"/>
    <col min="162" max="163" width="5.83203125" style="3" customWidth="1"/>
    <col min="164" max="16384" width="10.83203125" style="3"/>
  </cols>
  <sheetData>
    <row r="1" spans="1:168" ht="13" thickBot="1" x14ac:dyDescent="0.2">
      <c r="B1" s="23"/>
      <c r="C1" s="24"/>
      <c r="D1" s="25"/>
      <c r="E1" s="25"/>
      <c r="F1" s="24"/>
      <c r="G1" s="24"/>
      <c r="H1" s="24"/>
      <c r="I1" s="24"/>
      <c r="J1" s="24"/>
      <c r="K1" s="24"/>
      <c r="L1" s="24"/>
      <c r="M1" s="24"/>
      <c r="N1" s="24"/>
      <c r="O1" s="24"/>
      <c r="P1" s="26"/>
      <c r="Q1" s="27"/>
      <c r="R1" s="28"/>
      <c r="S1" s="28"/>
      <c r="T1" s="28"/>
      <c r="U1" s="28"/>
      <c r="V1" s="29"/>
      <c r="W1" s="30"/>
      <c r="X1" s="30"/>
      <c r="Y1" s="25"/>
    </row>
    <row r="2" spans="1:168" ht="40" customHeight="1" x14ac:dyDescent="0.15">
      <c r="A2" s="4"/>
      <c r="B2" s="53" t="s">
        <v>66</v>
      </c>
      <c r="C2" s="32" t="s">
        <v>93</v>
      </c>
      <c r="D2" s="33" t="s">
        <v>46</v>
      </c>
      <c r="E2" s="86"/>
      <c r="F2" s="83"/>
      <c r="G2" s="34"/>
      <c r="H2" s="34"/>
      <c r="I2" s="34"/>
      <c r="J2" s="34"/>
      <c r="K2" s="34"/>
      <c r="L2" s="34"/>
      <c r="M2" s="34"/>
      <c r="N2" s="34"/>
      <c r="O2" s="34"/>
      <c r="P2" s="35"/>
      <c r="Q2" s="36"/>
      <c r="R2" s="37"/>
      <c r="S2" s="37"/>
      <c r="T2" s="37"/>
      <c r="U2" s="37"/>
      <c r="V2" s="38"/>
      <c r="W2" s="39"/>
      <c r="X2" s="39"/>
      <c r="Y2" s="40"/>
      <c r="Z2" s="5"/>
      <c r="AA2" s="82"/>
    </row>
    <row r="3" spans="1:168" x14ac:dyDescent="0.15">
      <c r="A3" s="4"/>
      <c r="B3" s="161" t="s">
        <v>15</v>
      </c>
      <c r="C3" s="162"/>
      <c r="D3" s="162"/>
      <c r="E3" s="162"/>
      <c r="F3" s="162"/>
      <c r="G3" s="162"/>
      <c r="H3" s="162"/>
      <c r="I3" s="162"/>
      <c r="J3" s="162"/>
      <c r="K3" s="162"/>
      <c r="L3" s="67"/>
      <c r="M3" s="67"/>
      <c r="N3" s="70"/>
      <c r="O3" s="68" t="s">
        <v>42</v>
      </c>
      <c r="P3" s="163" t="s">
        <v>17</v>
      </c>
      <c r="Q3" s="164"/>
      <c r="R3" s="164"/>
      <c r="S3" s="164"/>
      <c r="T3" s="164"/>
      <c r="U3" s="164"/>
      <c r="V3" s="165"/>
      <c r="W3" s="6"/>
      <c r="X3" s="7"/>
      <c r="Y3" s="41"/>
      <c r="Z3" s="8"/>
      <c r="AA3" s="30"/>
    </row>
    <row r="4" spans="1:168" s="1" customFormat="1" ht="40" customHeight="1" x14ac:dyDescent="0.15">
      <c r="A4" s="9"/>
      <c r="B4" s="54" t="s">
        <v>16</v>
      </c>
      <c r="C4" s="55" t="s">
        <v>20</v>
      </c>
      <c r="D4" s="55" t="s">
        <v>11</v>
      </c>
      <c r="E4" s="58" t="s">
        <v>83</v>
      </c>
      <c r="F4" s="58" t="s">
        <v>89</v>
      </c>
      <c r="G4" s="56" t="s">
        <v>21</v>
      </c>
      <c r="H4" s="57" t="s">
        <v>45</v>
      </c>
      <c r="I4" s="61" t="s">
        <v>43</v>
      </c>
      <c r="J4" s="55" t="s">
        <v>5</v>
      </c>
      <c r="K4" s="57" t="s">
        <v>44</v>
      </c>
      <c r="L4" s="57" t="s">
        <v>69</v>
      </c>
      <c r="M4" s="57" t="s">
        <v>82</v>
      </c>
      <c r="N4" s="57" t="s">
        <v>70</v>
      </c>
      <c r="O4" s="69" t="s">
        <v>1</v>
      </c>
      <c r="P4" s="60" t="s">
        <v>40</v>
      </c>
      <c r="Q4" s="58" t="s">
        <v>0</v>
      </c>
      <c r="R4" s="61" t="s">
        <v>1</v>
      </c>
      <c r="S4" s="61" t="s">
        <v>3</v>
      </c>
      <c r="T4" s="61" t="s">
        <v>18</v>
      </c>
      <c r="U4" s="61" t="s">
        <v>19</v>
      </c>
      <c r="V4" s="59" t="s">
        <v>22</v>
      </c>
      <c r="W4" s="10"/>
      <c r="X4" s="11"/>
      <c r="Y4" s="42" t="s">
        <v>9</v>
      </c>
      <c r="Z4" s="12"/>
      <c r="AA4" s="84" t="s">
        <v>84</v>
      </c>
      <c r="AB4" s="62" t="s">
        <v>49</v>
      </c>
      <c r="AC4" s="63" t="s">
        <v>1</v>
      </c>
      <c r="AD4" s="63" t="s">
        <v>3</v>
      </c>
      <c r="AE4" s="63"/>
      <c r="AF4" s="62" t="s">
        <v>24</v>
      </c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 t="s">
        <v>60</v>
      </c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5" t="s">
        <v>50</v>
      </c>
      <c r="BU4" s="89"/>
      <c r="BV4" s="89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65" t="s">
        <v>88</v>
      </c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3" t="s">
        <v>45</v>
      </c>
      <c r="EX4" s="71" t="s">
        <v>21</v>
      </c>
      <c r="EY4" s="75" t="s">
        <v>71</v>
      </c>
      <c r="EZ4" s="76" t="s">
        <v>80</v>
      </c>
      <c r="FA4" s="76" t="s">
        <v>81</v>
      </c>
      <c r="FB4" s="77"/>
      <c r="FC4" s="78"/>
      <c r="FD4" s="78"/>
    </row>
    <row r="5" spans="1:168" ht="12" customHeight="1" x14ac:dyDescent="0.2">
      <c r="A5" s="4"/>
      <c r="B5" s="124"/>
      <c r="C5" s="98" t="str">
        <f>IF(B5="", "", "to")</f>
        <v/>
      </c>
      <c r="D5" s="127"/>
      <c r="E5" s="130" t="str">
        <f>IF(B5="","",IF(BT5&lt;0,BT5,""))</f>
        <v/>
      </c>
      <c r="F5" s="121"/>
      <c r="G5" s="133" t="str">
        <f>IF(B5="","",IF(OR(BT5&gt;0,AND(BT5&lt;0,F5="Y")),ABS(BT5),0))</f>
        <v/>
      </c>
      <c r="H5" s="115"/>
      <c r="I5" s="117" t="str">
        <f>IF(B5="","",ROUNDUP(G5*H5,0))</f>
        <v/>
      </c>
      <c r="J5" s="119" t="str" cm="1">
        <f t="array" ref="J5">IF(B5="", "", _xlfn.XLOOKUP(B5, Origins, _xlfn.XLOOKUP(D5, Destinations, Maneuver_Difficulties,"")))</f>
        <v/>
      </c>
      <c r="K5" s="119" t="str">
        <f>IF(AND(H5&lt;1, H5&gt;0), ROUNDUP(J5/H5, 0), J5)</f>
        <v/>
      </c>
      <c r="L5" s="121"/>
      <c r="M5" s="98" t="str">
        <f>IF(B5="","",IF(ISNA(FB5),"-",IF(AND(L5-FC5 &gt;= 0, MOD(L5-FC5,FD5)=0),"Y","N")))</f>
        <v/>
      </c>
      <c r="N5" s="98" t="str">
        <f>IF(L5="", "", L5+I5)</f>
        <v/>
      </c>
      <c r="O5" s="101"/>
      <c r="P5" s="13">
        <v>1</v>
      </c>
      <c r="Q5" s="14"/>
      <c r="R5" s="13" t="str">
        <f>_xlfn.XLOOKUP(Q5, $AB$5:$AB$10, $AC$5:$AC$10, "", 0)</f>
        <v/>
      </c>
      <c r="S5" s="13" t="str">
        <f>IF(Q5="Ion Thruster", 5 * I5, _xlfn.XLOOKUP(Q5, $AB$5:$AB$10, $AD$5:$AD$10, "", 0))</f>
        <v/>
      </c>
      <c r="T5" s="15"/>
      <c r="U5" s="13" t="str">
        <f>IF(R5="", "", R5*T5)</f>
        <v/>
      </c>
      <c r="V5" s="13" t="str">
        <f>IF(S5="", "", S5*T5)</f>
        <v/>
      </c>
      <c r="W5" s="103"/>
      <c r="X5" s="104"/>
      <c r="Y5" s="43"/>
      <c r="Z5" s="5"/>
      <c r="AA5" s="85" t="s">
        <v>85</v>
      </c>
      <c r="AB5" s="64" t="s">
        <v>2</v>
      </c>
      <c r="AC5" s="66">
        <v>1</v>
      </c>
      <c r="AD5" s="66">
        <v>4</v>
      </c>
      <c r="AE5" s="66"/>
      <c r="AF5" s="62"/>
      <c r="AG5" s="150" t="s">
        <v>11</v>
      </c>
      <c r="AH5" s="151"/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152"/>
      <c r="BQ5" s="152"/>
      <c r="BR5" s="152"/>
      <c r="BS5" s="153"/>
      <c r="BT5" s="94" t="e" cm="1">
        <f t="array" ref="BT5">_xlfn.XLOOKUP(B5,Origins,_xlfn.XLOOKUP(D5,Destinations,Maneuver_Years))</f>
        <v>#N/A</v>
      </c>
      <c r="BU5" s="71"/>
      <c r="BV5" s="154" t="s">
        <v>11</v>
      </c>
      <c r="BW5" s="155"/>
      <c r="BX5" s="155"/>
      <c r="BY5" s="155"/>
      <c r="BZ5" s="155"/>
      <c r="CA5" s="155"/>
      <c r="CB5" s="155"/>
      <c r="CC5" s="155"/>
      <c r="CD5" s="155"/>
      <c r="CE5" s="155"/>
      <c r="CF5" s="155"/>
      <c r="CG5" s="155"/>
      <c r="CH5" s="155"/>
      <c r="CI5" s="155"/>
      <c r="CJ5" s="155"/>
      <c r="CK5" s="155"/>
      <c r="CL5" s="155"/>
      <c r="CM5" s="155"/>
      <c r="CN5" s="155"/>
      <c r="CO5" s="155"/>
      <c r="CP5" s="155"/>
      <c r="CQ5" s="155"/>
      <c r="CR5" s="155"/>
      <c r="CS5" s="155"/>
      <c r="CT5" s="155"/>
      <c r="CU5" s="155"/>
      <c r="CV5" s="155"/>
      <c r="CW5" s="155"/>
      <c r="CX5" s="155"/>
      <c r="CY5" s="155"/>
      <c r="CZ5" s="155"/>
      <c r="DA5" s="155"/>
      <c r="DB5" s="155"/>
      <c r="DC5" s="155"/>
      <c r="DD5" s="155"/>
      <c r="DE5" s="155"/>
      <c r="DF5" s="155"/>
      <c r="DG5" s="155"/>
      <c r="DH5" s="156"/>
      <c r="DI5" s="88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  <c r="DV5" s="74"/>
      <c r="DW5" s="74"/>
      <c r="DX5" s="74"/>
      <c r="DY5" s="74"/>
      <c r="DZ5" s="74"/>
      <c r="EA5" s="74"/>
      <c r="EB5" s="74"/>
      <c r="EC5" s="74"/>
      <c r="ED5" s="74"/>
      <c r="EE5" s="74"/>
      <c r="EF5" s="74"/>
      <c r="EG5" s="74"/>
      <c r="EH5" s="74"/>
      <c r="EI5" s="74"/>
      <c r="EJ5" s="74"/>
      <c r="EK5" s="74"/>
      <c r="EL5" s="74"/>
      <c r="EM5" s="74"/>
      <c r="EN5" s="74"/>
      <c r="EO5" s="74"/>
      <c r="EP5" s="74"/>
      <c r="EQ5" s="74"/>
      <c r="ER5" s="74"/>
      <c r="ES5" s="74"/>
      <c r="ET5" s="74"/>
      <c r="EU5" s="74"/>
      <c r="EV5" s="74"/>
      <c r="EW5" s="66">
        <v>1</v>
      </c>
      <c r="EX5" s="72"/>
      <c r="EY5" s="79" t="s">
        <v>72</v>
      </c>
      <c r="EZ5" s="79">
        <v>1956</v>
      </c>
      <c r="FA5" s="79">
        <v>2</v>
      </c>
      <c r="FB5" s="80" t="e">
        <f>_xlfn.XLOOKUP(_xlfn.CONCAT($B5, ",", $D5), $EY$5:$EY$12, $EY$5:$EY$12)</f>
        <v>#N/A</v>
      </c>
      <c r="FC5" s="80" t="e">
        <f>_xlfn.XLOOKUP($FB5, $EY$5:$EY$12, $EZ$5:$EZ$12)</f>
        <v>#N/A</v>
      </c>
      <c r="FD5" s="80" t="e">
        <f>_xlfn.XLOOKUP($FB5, $EY$5:$EY$12, $FA$5:$FA$12)</f>
        <v>#N/A</v>
      </c>
      <c r="FH5" s="1"/>
      <c r="FI5" s="1"/>
      <c r="FJ5" s="1"/>
      <c r="FK5" s="1"/>
      <c r="FL5" s="1"/>
    </row>
    <row r="6" spans="1:168" ht="12" customHeight="1" x14ac:dyDescent="0.15">
      <c r="A6" s="4"/>
      <c r="B6" s="125"/>
      <c r="C6" s="119"/>
      <c r="D6" s="128"/>
      <c r="E6" s="131"/>
      <c r="F6" s="166"/>
      <c r="G6" s="134"/>
      <c r="H6" s="115"/>
      <c r="I6" s="117"/>
      <c r="J6" s="119"/>
      <c r="K6" s="119"/>
      <c r="L6" s="122"/>
      <c r="M6" s="99"/>
      <c r="N6" s="99"/>
      <c r="O6" s="101"/>
      <c r="P6" s="13">
        <v>2</v>
      </c>
      <c r="Q6" s="14"/>
      <c r="R6" s="13" t="str">
        <f>_xlfn.XLOOKUP(Q6, $AB$5:$AB$10, $AC$5:$AC$10, "", 0)</f>
        <v/>
      </c>
      <c r="S6" s="13" t="str">
        <f>IF(Q6="Ion Thruster", 5 * I6, _xlfn.XLOOKUP(Q6, $AB$5:$AB$10, $AD$5:$AD$10, "", 0))</f>
        <v/>
      </c>
      <c r="T6" s="15"/>
      <c r="U6" s="13" t="str">
        <f t="shared" ref="U6:U8" si="0">IF(R6="", "", R6*T6)</f>
        <v/>
      </c>
      <c r="V6" s="13" t="str">
        <f t="shared" ref="V6:V8" si="1">IF(S6="", "", S6*T6)</f>
        <v/>
      </c>
      <c r="W6" s="105"/>
      <c r="X6" s="106"/>
      <c r="Y6" s="44"/>
      <c r="Z6" s="5"/>
      <c r="AA6" s="85" t="s">
        <v>87</v>
      </c>
      <c r="AB6" s="64" t="s">
        <v>4</v>
      </c>
      <c r="AC6" s="66">
        <v>4</v>
      </c>
      <c r="AD6" s="66">
        <v>27</v>
      </c>
      <c r="AE6" s="66"/>
      <c r="AF6" s="62"/>
      <c r="AG6" s="63" t="str">
        <f>AF7</f>
        <v>Earth</v>
      </c>
      <c r="AH6" s="63" t="str">
        <f>AF8</f>
        <v>Suborbital</v>
      </c>
      <c r="AI6" s="63" t="str">
        <f>AF9</f>
        <v>Earth Orbit</v>
      </c>
      <c r="AJ6" s="63" t="str">
        <f>_xlfn.CONCAT(AI6, " (ab)")</f>
        <v>Earth Orbit (ab)</v>
      </c>
      <c r="AK6" s="63" t="str">
        <f>AF10</f>
        <v>Lunar Orbit</v>
      </c>
      <c r="AL6" s="63" t="str">
        <f>AF11</f>
        <v>Lunar Fly-by</v>
      </c>
      <c r="AM6" s="63" t="str">
        <f>AF12</f>
        <v>Moon</v>
      </c>
      <c r="AN6" s="63" t="str">
        <f>AF13</f>
        <v>Inner P. Transfer</v>
      </c>
      <c r="AO6" s="63" t="str">
        <f>AF14</f>
        <v>Outer P. Transfer</v>
      </c>
      <c r="AP6" s="63" t="str">
        <f>AF15</f>
        <v>Mars Orbit</v>
      </c>
      <c r="AQ6" s="63" t="str">
        <f>_xlfn.CONCAT(AP6, " (ab)")</f>
        <v>Mars Orbit (ab)</v>
      </c>
      <c r="AR6" s="63" t="str">
        <f>AF16</f>
        <v>Mars Fly-by</v>
      </c>
      <c r="AS6" s="63" t="str">
        <f>AF17</f>
        <v>Mars</v>
      </c>
      <c r="AT6" s="63" t="str">
        <f>AF18</f>
        <v>Phobos</v>
      </c>
      <c r="AU6" s="63" t="str">
        <f>AF19</f>
        <v>Mercury Fly-by</v>
      </c>
      <c r="AV6" s="63" t="str">
        <f>AF20</f>
        <v>Mercury Orbit</v>
      </c>
      <c r="AW6" s="63" t="str">
        <f>AF21</f>
        <v>Mercury</v>
      </c>
      <c r="AX6" s="63" t="str">
        <f>AF22</f>
        <v>Venus Orbit</v>
      </c>
      <c r="AY6" s="63" t="s">
        <v>68</v>
      </c>
      <c r="AZ6" s="63" t="str">
        <f>AF23</f>
        <v>Venus Fly-by</v>
      </c>
      <c r="BA6" s="63" t="str">
        <f>AF24</f>
        <v>Venus</v>
      </c>
      <c r="BB6" s="63" t="str">
        <f>AF25</f>
        <v>Ceres</v>
      </c>
      <c r="BC6" s="63" t="str">
        <f>AF26</f>
        <v>Jupiter Fly-by</v>
      </c>
      <c r="BD6" s="63" t="str">
        <f>AF27</f>
        <v>Jupiter Orbit</v>
      </c>
      <c r="BE6" s="63" t="str">
        <f>_xlfn.CONCAT(BD6, " (ab)")</f>
        <v>Jupiter Orbit (ab)</v>
      </c>
      <c r="BF6" s="63" t="str">
        <f>AF28</f>
        <v>Callisto</v>
      </c>
      <c r="BG6" s="63" t="str">
        <f>AF29</f>
        <v>Europa</v>
      </c>
      <c r="BH6" s="63" t="str">
        <f>AF30</f>
        <v>Ganymede Orbit</v>
      </c>
      <c r="BI6" s="63" t="str">
        <f>AF31</f>
        <v>Ganymede</v>
      </c>
      <c r="BJ6" s="63" t="str">
        <f>AF32</f>
        <v>Io</v>
      </c>
      <c r="BK6" s="63" t="str">
        <f>AF33</f>
        <v>Saturn Fly-by</v>
      </c>
      <c r="BL6" s="63" t="str">
        <f>AF34</f>
        <v>Saturn Orbit</v>
      </c>
      <c r="BM6" s="63" t="str">
        <f>_xlfn.CONCAT(BL6, " (ab)")</f>
        <v>Saturn Orbit (ab)</v>
      </c>
      <c r="BN6" s="63" t="str">
        <f>AF35</f>
        <v>Titan Orbit</v>
      </c>
      <c r="BO6" s="63" t="str">
        <f>_xlfn.CONCAT(BN6, " (ab)")</f>
        <v>Titan Orbit (ab)</v>
      </c>
      <c r="BP6" s="63" t="str">
        <f>AF36</f>
        <v>Titan</v>
      </c>
      <c r="BQ6" s="63" t="str">
        <f>AF37</f>
        <v>Enceladus</v>
      </c>
      <c r="BR6" s="63" t="str">
        <f>AF38</f>
        <v>Uranus Fly-by</v>
      </c>
      <c r="BS6" s="63" t="s">
        <v>65</v>
      </c>
      <c r="BT6" s="93"/>
      <c r="BU6" s="72"/>
      <c r="BV6" s="71" t="str">
        <f t="shared" ref="BV6:CM6" si="2">AG6</f>
        <v>Earth</v>
      </c>
      <c r="BW6" s="71" t="str">
        <f t="shared" si="2"/>
        <v>Suborbital</v>
      </c>
      <c r="BX6" s="71" t="str">
        <f t="shared" si="2"/>
        <v>Earth Orbit</v>
      </c>
      <c r="BY6" s="71" t="str">
        <f t="shared" si="2"/>
        <v>Earth Orbit (ab)</v>
      </c>
      <c r="BZ6" s="71" t="str">
        <f t="shared" si="2"/>
        <v>Lunar Orbit</v>
      </c>
      <c r="CA6" s="71" t="str">
        <f t="shared" si="2"/>
        <v>Lunar Fly-by</v>
      </c>
      <c r="CB6" s="71" t="str">
        <f t="shared" si="2"/>
        <v>Moon</v>
      </c>
      <c r="CC6" s="71" t="str">
        <f t="shared" si="2"/>
        <v>Inner P. Transfer</v>
      </c>
      <c r="CD6" s="71" t="str">
        <f t="shared" si="2"/>
        <v>Outer P. Transfer</v>
      </c>
      <c r="CE6" s="71" t="str">
        <f t="shared" si="2"/>
        <v>Mars Orbit</v>
      </c>
      <c r="CF6" s="71" t="str">
        <f t="shared" si="2"/>
        <v>Mars Orbit (ab)</v>
      </c>
      <c r="CG6" s="71" t="str">
        <f t="shared" si="2"/>
        <v>Mars Fly-by</v>
      </c>
      <c r="CH6" s="71" t="str">
        <f t="shared" si="2"/>
        <v>Mars</v>
      </c>
      <c r="CI6" s="71" t="str">
        <f t="shared" si="2"/>
        <v>Phobos</v>
      </c>
      <c r="CJ6" s="71" t="str">
        <f t="shared" si="2"/>
        <v>Mercury Fly-by</v>
      </c>
      <c r="CK6" s="71" t="str">
        <f t="shared" si="2"/>
        <v>Mercury Orbit</v>
      </c>
      <c r="CL6" s="71" t="str">
        <f t="shared" si="2"/>
        <v>Mercury</v>
      </c>
      <c r="CM6" s="71" t="str">
        <f t="shared" si="2"/>
        <v>Venus Orbit</v>
      </c>
      <c r="CN6" s="71" t="s">
        <v>68</v>
      </c>
      <c r="CO6" s="71" t="str">
        <f>AZ6</f>
        <v>Venus Fly-by</v>
      </c>
      <c r="CP6" s="71" t="str">
        <f>BA6</f>
        <v>Venus</v>
      </c>
      <c r="CQ6" s="71" t="str">
        <f>BB6</f>
        <v>Ceres</v>
      </c>
      <c r="CR6" s="71" t="str">
        <f t="shared" ref="CR6" si="3">BC6</f>
        <v>Jupiter Fly-by</v>
      </c>
      <c r="CS6" s="71" t="str">
        <f>BD6</f>
        <v>Jupiter Orbit</v>
      </c>
      <c r="CT6" s="71" t="str">
        <f>BE6</f>
        <v>Jupiter Orbit (ab)</v>
      </c>
      <c r="CU6" s="71" t="str">
        <f t="shared" ref="CU6:DB6" si="4">BF6</f>
        <v>Callisto</v>
      </c>
      <c r="CV6" s="71" t="str">
        <f t="shared" si="4"/>
        <v>Europa</v>
      </c>
      <c r="CW6" s="71" t="str">
        <f t="shared" si="4"/>
        <v>Ganymede Orbit</v>
      </c>
      <c r="CX6" s="71" t="str">
        <f t="shared" si="4"/>
        <v>Ganymede</v>
      </c>
      <c r="CY6" s="71" t="str">
        <f t="shared" si="4"/>
        <v>Io</v>
      </c>
      <c r="CZ6" s="71" t="str">
        <f t="shared" si="4"/>
        <v>Saturn Fly-by</v>
      </c>
      <c r="DA6" s="71" t="str">
        <f t="shared" si="4"/>
        <v>Saturn Orbit</v>
      </c>
      <c r="DB6" s="71" t="str">
        <f t="shared" si="4"/>
        <v>Saturn Orbit (ab)</v>
      </c>
      <c r="DC6" s="71" t="str">
        <f>BN6</f>
        <v>Titan Orbit</v>
      </c>
      <c r="DD6" s="71" t="str">
        <f>BO6</f>
        <v>Titan Orbit (ab)</v>
      </c>
      <c r="DE6" s="71" t="str">
        <f t="shared" ref="DE6:DH6" si="5">BP6</f>
        <v>Titan</v>
      </c>
      <c r="DF6" s="71" t="str">
        <f t="shared" si="5"/>
        <v>Enceladus</v>
      </c>
      <c r="DG6" s="71" t="str">
        <f t="shared" si="5"/>
        <v>Uranus Fly-by</v>
      </c>
      <c r="DH6" s="71" t="str">
        <f t="shared" si="5"/>
        <v>Neptune Fly-by</v>
      </c>
      <c r="DI6" s="63"/>
      <c r="DJ6" s="63" t="str">
        <f t="shared" ref="DJ6:EA6" si="6">BV6</f>
        <v>Earth</v>
      </c>
      <c r="DK6" s="63" t="str">
        <f t="shared" si="6"/>
        <v>Suborbital</v>
      </c>
      <c r="DL6" s="63" t="str">
        <f t="shared" si="6"/>
        <v>Earth Orbit</v>
      </c>
      <c r="DM6" s="63" t="str">
        <f t="shared" si="6"/>
        <v>Earth Orbit (ab)</v>
      </c>
      <c r="DN6" s="63" t="str">
        <f t="shared" si="6"/>
        <v>Lunar Orbit</v>
      </c>
      <c r="DO6" s="63" t="str">
        <f t="shared" si="6"/>
        <v>Lunar Fly-by</v>
      </c>
      <c r="DP6" s="63" t="str">
        <f t="shared" si="6"/>
        <v>Moon</v>
      </c>
      <c r="DQ6" s="63" t="str">
        <f t="shared" si="6"/>
        <v>Inner P. Transfer</v>
      </c>
      <c r="DR6" s="63" t="str">
        <f t="shared" si="6"/>
        <v>Outer P. Transfer</v>
      </c>
      <c r="DS6" s="63" t="str">
        <f t="shared" si="6"/>
        <v>Mars Orbit</v>
      </c>
      <c r="DT6" s="63" t="str">
        <f t="shared" si="6"/>
        <v>Mars Orbit (ab)</v>
      </c>
      <c r="DU6" s="63" t="str">
        <f t="shared" si="6"/>
        <v>Mars Fly-by</v>
      </c>
      <c r="DV6" s="63" t="str">
        <f t="shared" si="6"/>
        <v>Mars</v>
      </c>
      <c r="DW6" s="63" t="str">
        <f t="shared" si="6"/>
        <v>Phobos</v>
      </c>
      <c r="DX6" s="63" t="str">
        <f t="shared" si="6"/>
        <v>Mercury Fly-by</v>
      </c>
      <c r="DY6" s="63" t="str">
        <f t="shared" si="6"/>
        <v>Mercury Orbit</v>
      </c>
      <c r="DZ6" s="63" t="str">
        <f t="shared" si="6"/>
        <v>Mercury</v>
      </c>
      <c r="EA6" s="63" t="str">
        <f t="shared" si="6"/>
        <v>Venus Orbit</v>
      </c>
      <c r="EB6" s="63" t="s">
        <v>68</v>
      </c>
      <c r="EC6" s="63" t="str">
        <f t="shared" ref="EC6:EF6" si="7">CO6</f>
        <v>Venus Fly-by</v>
      </c>
      <c r="ED6" s="63" t="str">
        <f t="shared" si="7"/>
        <v>Venus</v>
      </c>
      <c r="EE6" s="63" t="str">
        <f t="shared" si="7"/>
        <v>Ceres</v>
      </c>
      <c r="EF6" s="63" t="str">
        <f t="shared" si="7"/>
        <v>Jupiter Fly-by</v>
      </c>
      <c r="EG6" s="63" t="str">
        <f>CS6</f>
        <v>Jupiter Orbit</v>
      </c>
      <c r="EH6" s="63" t="str">
        <f>CT6</f>
        <v>Jupiter Orbit (ab)</v>
      </c>
      <c r="EI6" s="63" t="str">
        <f t="shared" ref="EI6:EP6" si="8">CU6</f>
        <v>Callisto</v>
      </c>
      <c r="EJ6" s="63" t="str">
        <f t="shared" si="8"/>
        <v>Europa</v>
      </c>
      <c r="EK6" s="63" t="str">
        <f t="shared" si="8"/>
        <v>Ganymede Orbit</v>
      </c>
      <c r="EL6" s="63" t="str">
        <f t="shared" si="8"/>
        <v>Ganymede</v>
      </c>
      <c r="EM6" s="63" t="str">
        <f t="shared" si="8"/>
        <v>Io</v>
      </c>
      <c r="EN6" s="63" t="str">
        <f t="shared" si="8"/>
        <v>Saturn Fly-by</v>
      </c>
      <c r="EO6" s="63" t="str">
        <f t="shared" si="8"/>
        <v>Saturn Orbit</v>
      </c>
      <c r="EP6" s="63" t="str">
        <f t="shared" si="8"/>
        <v>Saturn Orbit (ab)</v>
      </c>
      <c r="EQ6" s="63" t="str">
        <f>DC6</f>
        <v>Titan Orbit</v>
      </c>
      <c r="ER6" s="63" t="str">
        <f>DD6</f>
        <v>Titan Orbit (ab)</v>
      </c>
      <c r="ES6" s="63" t="str">
        <f t="shared" ref="ES6:EV6" si="9">DE6</f>
        <v>Titan</v>
      </c>
      <c r="ET6" s="63" t="str">
        <f t="shared" si="9"/>
        <v>Enceladus</v>
      </c>
      <c r="EU6" s="63" t="str">
        <f t="shared" si="9"/>
        <v>Uranus Fly-by</v>
      </c>
      <c r="EV6" s="63" t="str">
        <f t="shared" si="9"/>
        <v>Neptune Fly-by</v>
      </c>
      <c r="EW6" s="66">
        <v>0.5</v>
      </c>
      <c r="EX6" s="72">
        <v>1956</v>
      </c>
      <c r="EY6" s="79" t="s">
        <v>73</v>
      </c>
      <c r="EZ6" s="79">
        <v>1956</v>
      </c>
      <c r="FA6" s="79">
        <v>2</v>
      </c>
      <c r="FB6" s="80"/>
      <c r="FC6" s="81"/>
      <c r="FD6" s="81"/>
    </row>
    <row r="7" spans="1:168" ht="12" customHeight="1" x14ac:dyDescent="0.15">
      <c r="A7" s="4"/>
      <c r="B7" s="125"/>
      <c r="C7" s="119"/>
      <c r="D7" s="128"/>
      <c r="E7" s="131"/>
      <c r="F7" s="166"/>
      <c r="G7" s="134"/>
      <c r="H7" s="115"/>
      <c r="I7" s="117"/>
      <c r="J7" s="119"/>
      <c r="K7" s="119"/>
      <c r="L7" s="122"/>
      <c r="M7" s="99"/>
      <c r="N7" s="99"/>
      <c r="O7" s="101"/>
      <c r="P7" s="13">
        <v>3</v>
      </c>
      <c r="Q7" s="14"/>
      <c r="R7" s="13" t="str">
        <f>_xlfn.XLOOKUP(Q7, $AB$5:$AB$10, $AC$5:$AC$10, "", 0)</f>
        <v/>
      </c>
      <c r="S7" s="13" t="str">
        <f>IF(Q7="Ion Thruster", 5 * I7, _xlfn.XLOOKUP(Q7, $AB$5:$AB$10, $AD$5:$AD$10, "", 0))</f>
        <v/>
      </c>
      <c r="T7" s="15"/>
      <c r="U7" s="13" t="str">
        <f t="shared" si="0"/>
        <v/>
      </c>
      <c r="V7" s="13" t="str">
        <f t="shared" si="1"/>
        <v/>
      </c>
      <c r="W7" s="107" t="s">
        <v>48</v>
      </c>
      <c r="X7" s="109" t="str">
        <f>IF(B5="", "", K5*U9)</f>
        <v/>
      </c>
      <c r="Y7" s="45"/>
      <c r="Z7" s="5"/>
      <c r="AA7" s="85" t="s">
        <v>86</v>
      </c>
      <c r="AB7" s="64" t="s">
        <v>67</v>
      </c>
      <c r="AC7" s="66">
        <v>6</v>
      </c>
      <c r="AD7" s="66">
        <v>70</v>
      </c>
      <c r="AE7" s="157" t="s">
        <v>16</v>
      </c>
      <c r="AF7" s="62" t="s">
        <v>10</v>
      </c>
      <c r="AG7" s="66" t="e">
        <f>NA()</f>
        <v>#N/A</v>
      </c>
      <c r="AH7" s="66">
        <v>3</v>
      </c>
      <c r="AI7" s="66">
        <v>8</v>
      </c>
      <c r="AJ7" s="66" t="e">
        <f>NA()</f>
        <v>#N/A</v>
      </c>
      <c r="AK7" s="66" t="e">
        <f>NA()</f>
        <v>#N/A</v>
      </c>
      <c r="AL7" s="66" t="e">
        <f>NA()</f>
        <v>#N/A</v>
      </c>
      <c r="AM7" s="66" t="e">
        <f>NA()</f>
        <v>#N/A</v>
      </c>
      <c r="AN7" s="66" t="e">
        <f>NA()</f>
        <v>#N/A</v>
      </c>
      <c r="AO7" s="66" t="e">
        <f>NA()</f>
        <v>#N/A</v>
      </c>
      <c r="AP7" s="66" t="e">
        <f>NA()</f>
        <v>#N/A</v>
      </c>
      <c r="AQ7" s="66" t="e">
        <f>NA()</f>
        <v>#N/A</v>
      </c>
      <c r="AR7" s="66" t="e">
        <f>NA()</f>
        <v>#N/A</v>
      </c>
      <c r="AS7" s="66" t="e">
        <f>NA()</f>
        <v>#N/A</v>
      </c>
      <c r="AT7" s="66" t="e">
        <f>NA()</f>
        <v>#N/A</v>
      </c>
      <c r="AU7" s="66" t="e">
        <f>NA()</f>
        <v>#N/A</v>
      </c>
      <c r="AV7" s="66" t="e">
        <f>NA()</f>
        <v>#N/A</v>
      </c>
      <c r="AW7" s="66" t="e">
        <f>NA()</f>
        <v>#N/A</v>
      </c>
      <c r="AX7" s="66" t="e">
        <f>NA()</f>
        <v>#N/A</v>
      </c>
      <c r="AY7" s="66" t="e">
        <f>NA()</f>
        <v>#N/A</v>
      </c>
      <c r="AZ7" s="66" t="e">
        <f>NA()</f>
        <v>#N/A</v>
      </c>
      <c r="BA7" s="66" t="e">
        <f>NA()</f>
        <v>#N/A</v>
      </c>
      <c r="BB7" s="66" t="e">
        <f>NA()</f>
        <v>#N/A</v>
      </c>
      <c r="BC7" s="66" t="e">
        <f>NA()</f>
        <v>#N/A</v>
      </c>
      <c r="BD7" s="66" t="e">
        <f>NA()</f>
        <v>#N/A</v>
      </c>
      <c r="BE7" s="66" t="e">
        <f>NA()</f>
        <v>#N/A</v>
      </c>
      <c r="BF7" s="66" t="e">
        <f>NA()</f>
        <v>#N/A</v>
      </c>
      <c r="BG7" s="66" t="e">
        <f>NA()</f>
        <v>#N/A</v>
      </c>
      <c r="BH7" s="66" t="e">
        <f>NA()</f>
        <v>#N/A</v>
      </c>
      <c r="BI7" s="66" t="e">
        <f>NA()</f>
        <v>#N/A</v>
      </c>
      <c r="BJ7" s="66" t="e">
        <f>NA()</f>
        <v>#N/A</v>
      </c>
      <c r="BK7" s="66" t="e">
        <f>NA()</f>
        <v>#N/A</v>
      </c>
      <c r="BL7" s="66" t="e">
        <f>NA()</f>
        <v>#N/A</v>
      </c>
      <c r="BM7" s="66" t="e">
        <f>NA()</f>
        <v>#N/A</v>
      </c>
      <c r="BN7" s="66" t="e">
        <f>NA()</f>
        <v>#N/A</v>
      </c>
      <c r="BO7" s="66" t="e">
        <f>NA()</f>
        <v>#N/A</v>
      </c>
      <c r="BP7" s="66" t="e">
        <f>NA()</f>
        <v>#N/A</v>
      </c>
      <c r="BQ7" s="66" t="e">
        <f>NA()</f>
        <v>#N/A</v>
      </c>
      <c r="BR7" s="66" t="e">
        <f>NA()</f>
        <v>#N/A</v>
      </c>
      <c r="BS7" s="66" t="e">
        <f>NA()</f>
        <v>#N/A</v>
      </c>
      <c r="BT7" s="90"/>
      <c r="BU7" s="95" t="str">
        <f>AF7</f>
        <v>Earth</v>
      </c>
      <c r="BV7" s="72"/>
      <c r="BW7" s="72"/>
      <c r="BX7" s="72"/>
      <c r="BY7" s="72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65" t="str">
        <f>BU7</f>
        <v>Earth</v>
      </c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66">
        <v>0.25</v>
      </c>
      <c r="EX7" s="72">
        <v>1957</v>
      </c>
      <c r="EY7" s="79" t="s">
        <v>74</v>
      </c>
      <c r="EZ7" s="79">
        <v>1956</v>
      </c>
      <c r="FA7" s="79">
        <v>2</v>
      </c>
      <c r="FB7" s="80"/>
      <c r="FC7" s="81"/>
      <c r="FD7" s="81"/>
    </row>
    <row r="8" spans="1:168" ht="12" customHeight="1" x14ac:dyDescent="0.15">
      <c r="A8" s="4"/>
      <c r="B8" s="125"/>
      <c r="C8" s="119"/>
      <c r="D8" s="128"/>
      <c r="E8" s="131"/>
      <c r="F8" s="166"/>
      <c r="G8" s="134"/>
      <c r="H8" s="115"/>
      <c r="I8" s="117"/>
      <c r="J8" s="119"/>
      <c r="K8" s="119"/>
      <c r="L8" s="122"/>
      <c r="M8" s="99"/>
      <c r="N8" s="99"/>
      <c r="O8" s="101"/>
      <c r="P8" s="13">
        <v>4</v>
      </c>
      <c r="Q8" s="14"/>
      <c r="R8" s="13" t="str">
        <f>_xlfn.XLOOKUP(Q8, $AB$5:$AB$10, $AC$5:$AC$10, "", 0)</f>
        <v/>
      </c>
      <c r="S8" s="13" t="str">
        <f>IF(Q8="Ion Thruster", 5 * I8, _xlfn.XLOOKUP(Q8, $AB$5:$AB$10, $AD$5:$AD$10, "", 0))</f>
        <v/>
      </c>
      <c r="T8" s="15"/>
      <c r="U8" s="13" t="str">
        <f t="shared" si="0"/>
        <v/>
      </c>
      <c r="V8" s="13" t="str">
        <f t="shared" si="1"/>
        <v/>
      </c>
      <c r="W8" s="108"/>
      <c r="X8" s="110"/>
      <c r="Y8" s="44"/>
      <c r="Z8" s="5"/>
      <c r="AA8" s="82"/>
      <c r="AB8" s="64" t="s">
        <v>6</v>
      </c>
      <c r="AC8" s="66">
        <v>9</v>
      </c>
      <c r="AD8" s="66">
        <v>80</v>
      </c>
      <c r="AE8" s="158"/>
      <c r="AF8" s="62" t="s">
        <v>12</v>
      </c>
      <c r="AG8" s="66" t="s">
        <v>14</v>
      </c>
      <c r="AH8" s="66" t="e">
        <f>NA()</f>
        <v>#N/A</v>
      </c>
      <c r="AI8" s="66">
        <v>5</v>
      </c>
      <c r="AJ8" s="66" t="e">
        <f>NA()</f>
        <v>#N/A</v>
      </c>
      <c r="AK8" s="66" t="e">
        <f>NA()</f>
        <v>#N/A</v>
      </c>
      <c r="AL8" s="66" t="e">
        <f>NA()</f>
        <v>#N/A</v>
      </c>
      <c r="AM8" s="66" t="e">
        <f>NA()</f>
        <v>#N/A</v>
      </c>
      <c r="AN8" s="66" t="e">
        <f>NA()</f>
        <v>#N/A</v>
      </c>
      <c r="AO8" s="66" t="e">
        <f>NA()</f>
        <v>#N/A</v>
      </c>
      <c r="AP8" s="66" t="e">
        <f>NA()</f>
        <v>#N/A</v>
      </c>
      <c r="AQ8" s="66" t="e">
        <f>NA()</f>
        <v>#N/A</v>
      </c>
      <c r="AR8" s="66" t="e">
        <f>NA()</f>
        <v>#N/A</v>
      </c>
      <c r="AS8" s="66" t="e">
        <f>NA()</f>
        <v>#N/A</v>
      </c>
      <c r="AT8" s="66" t="e">
        <f>NA()</f>
        <v>#N/A</v>
      </c>
      <c r="AU8" s="66" t="e">
        <f>NA()</f>
        <v>#N/A</v>
      </c>
      <c r="AV8" s="66" t="e">
        <f>NA()</f>
        <v>#N/A</v>
      </c>
      <c r="AW8" s="66" t="e">
        <f>NA()</f>
        <v>#N/A</v>
      </c>
      <c r="AX8" s="66" t="e">
        <f>NA()</f>
        <v>#N/A</v>
      </c>
      <c r="AY8" s="66" t="e">
        <f>NA()</f>
        <v>#N/A</v>
      </c>
      <c r="AZ8" s="66" t="e">
        <f>NA()</f>
        <v>#N/A</v>
      </c>
      <c r="BA8" s="66" t="e">
        <f>NA()</f>
        <v>#N/A</v>
      </c>
      <c r="BB8" s="66" t="e">
        <f>NA()</f>
        <v>#N/A</v>
      </c>
      <c r="BC8" s="66" t="e">
        <f>NA()</f>
        <v>#N/A</v>
      </c>
      <c r="BD8" s="66" t="e">
        <f>NA()</f>
        <v>#N/A</v>
      </c>
      <c r="BE8" s="66" t="e">
        <f>NA()</f>
        <v>#N/A</v>
      </c>
      <c r="BF8" s="66" t="e">
        <f>NA()</f>
        <v>#N/A</v>
      </c>
      <c r="BG8" s="66" t="e">
        <f>NA()</f>
        <v>#N/A</v>
      </c>
      <c r="BH8" s="66" t="e">
        <f>NA()</f>
        <v>#N/A</v>
      </c>
      <c r="BI8" s="66" t="e">
        <f>NA()</f>
        <v>#N/A</v>
      </c>
      <c r="BJ8" s="66" t="e">
        <f>NA()</f>
        <v>#N/A</v>
      </c>
      <c r="BK8" s="66" t="e">
        <f>NA()</f>
        <v>#N/A</v>
      </c>
      <c r="BL8" s="66" t="e">
        <f>NA()</f>
        <v>#N/A</v>
      </c>
      <c r="BM8" s="66" t="e">
        <f>NA()</f>
        <v>#N/A</v>
      </c>
      <c r="BN8" s="66" t="e">
        <f>NA()</f>
        <v>#N/A</v>
      </c>
      <c r="BO8" s="66" t="e">
        <f>NA()</f>
        <v>#N/A</v>
      </c>
      <c r="BP8" s="66" t="e">
        <f>NA()</f>
        <v>#N/A</v>
      </c>
      <c r="BQ8" s="66" t="e">
        <f>NA()</f>
        <v>#N/A</v>
      </c>
      <c r="BR8" s="66" t="e">
        <f>NA()</f>
        <v>#N/A</v>
      </c>
      <c r="BS8" s="66" t="e">
        <f>NA()</f>
        <v>#N/A</v>
      </c>
      <c r="BT8" s="90"/>
      <c r="BU8" s="95" t="str">
        <f t="shared" ref="BU8:BU38" si="10">AF8</f>
        <v>Suborbital</v>
      </c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65" t="str">
        <f t="shared" ref="DI8:DI38" si="11">BU8</f>
        <v>Suborbital</v>
      </c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66">
        <v>2</v>
      </c>
      <c r="EX8" s="72">
        <v>1958</v>
      </c>
      <c r="EY8" s="79" t="s">
        <v>76</v>
      </c>
      <c r="EZ8" s="79">
        <v>1957</v>
      </c>
      <c r="FA8" s="79">
        <v>3</v>
      </c>
      <c r="FB8" s="80"/>
      <c r="FC8" s="81"/>
      <c r="FD8" s="81"/>
    </row>
    <row r="9" spans="1:168" ht="12" customHeight="1" x14ac:dyDescent="0.15">
      <c r="A9" s="4"/>
      <c r="B9" s="143"/>
      <c r="C9" s="141"/>
      <c r="D9" s="144"/>
      <c r="E9" s="145"/>
      <c r="F9" s="167"/>
      <c r="G9" s="146"/>
      <c r="H9" s="115"/>
      <c r="I9" s="140"/>
      <c r="J9" s="141"/>
      <c r="K9" s="141"/>
      <c r="L9" s="142"/>
      <c r="M9" s="136"/>
      <c r="N9" s="136"/>
      <c r="O9" s="114"/>
      <c r="P9" s="137"/>
      <c r="Q9" s="138"/>
      <c r="R9" s="138"/>
      <c r="S9" s="139"/>
      <c r="T9" s="16" t="s">
        <v>47</v>
      </c>
      <c r="U9" s="17" t="str">
        <f>IF(O5="","",O5+SUM(U5:U8))</f>
        <v/>
      </c>
      <c r="V9" s="17" t="str">
        <f>IF(B5="", "", SUM(V5:V8))</f>
        <v/>
      </c>
      <c r="W9" s="18" t="s">
        <v>41</v>
      </c>
      <c r="X9" s="19" t="str">
        <f>IF($B5="","",IF(V9 &gt;= X7, "Y", "N"))</f>
        <v/>
      </c>
      <c r="Y9" s="46"/>
      <c r="Z9" s="5"/>
      <c r="AA9" s="82"/>
      <c r="AB9" s="64" t="s">
        <v>7</v>
      </c>
      <c r="AC9" s="66">
        <v>20</v>
      </c>
      <c r="AD9" s="66">
        <v>200</v>
      </c>
      <c r="AE9" s="158"/>
      <c r="AF9" s="62" t="s">
        <v>13</v>
      </c>
      <c r="AG9" s="66">
        <v>0</v>
      </c>
      <c r="AH9" s="66" t="e">
        <f>NA()</f>
        <v>#N/A</v>
      </c>
      <c r="AI9" s="66" t="e">
        <f>NA()</f>
        <v>#N/A</v>
      </c>
      <c r="AJ9" s="66" t="e">
        <f>NA()</f>
        <v>#N/A</v>
      </c>
      <c r="AK9" s="66">
        <v>3</v>
      </c>
      <c r="AL9" s="66">
        <v>1</v>
      </c>
      <c r="AM9" s="66" t="e">
        <f>NA()</f>
        <v>#N/A</v>
      </c>
      <c r="AN9" s="66">
        <v>3</v>
      </c>
      <c r="AO9" s="66">
        <v>6</v>
      </c>
      <c r="AP9" s="66">
        <v>5</v>
      </c>
      <c r="AQ9" s="66" t="e">
        <f>NA()</f>
        <v>#N/A</v>
      </c>
      <c r="AR9" s="66">
        <v>3</v>
      </c>
      <c r="AS9" s="66" t="e">
        <f>NA()</f>
        <v>#N/A</v>
      </c>
      <c r="AT9" s="66" t="e">
        <f>NA()</f>
        <v>#N/A</v>
      </c>
      <c r="AU9" s="66" t="e">
        <f>NA()</f>
        <v>#N/A</v>
      </c>
      <c r="AV9" s="66" t="e">
        <f>NA()</f>
        <v>#N/A</v>
      </c>
      <c r="AW9" s="66" t="e">
        <f>NA()</f>
        <v>#N/A</v>
      </c>
      <c r="AX9" s="66" t="e">
        <f>NA()</f>
        <v>#N/A</v>
      </c>
      <c r="AY9" s="66" t="e">
        <f>NA()</f>
        <v>#N/A</v>
      </c>
      <c r="AZ9" s="66" t="e">
        <f>NA()</f>
        <v>#N/A</v>
      </c>
      <c r="BA9" s="66" t="e">
        <f>NA()</f>
        <v>#N/A</v>
      </c>
      <c r="BB9" s="66" t="e">
        <f>NA()</f>
        <v>#N/A</v>
      </c>
      <c r="BC9" s="66" t="e">
        <f>NA()</f>
        <v>#N/A</v>
      </c>
      <c r="BD9" s="66" t="e">
        <f>NA()</f>
        <v>#N/A</v>
      </c>
      <c r="BE9" s="66" t="e">
        <f>NA()</f>
        <v>#N/A</v>
      </c>
      <c r="BF9" s="66" t="e">
        <f>NA()</f>
        <v>#N/A</v>
      </c>
      <c r="BG9" s="66" t="e">
        <f>NA()</f>
        <v>#N/A</v>
      </c>
      <c r="BH9" s="66" t="e">
        <f>NA()</f>
        <v>#N/A</v>
      </c>
      <c r="BI9" s="66" t="e">
        <f>NA()</f>
        <v>#N/A</v>
      </c>
      <c r="BJ9" s="66" t="e">
        <f>NA()</f>
        <v>#N/A</v>
      </c>
      <c r="BK9" s="66" t="e">
        <f>NA()</f>
        <v>#N/A</v>
      </c>
      <c r="BL9" s="66" t="e">
        <f>NA()</f>
        <v>#N/A</v>
      </c>
      <c r="BM9" s="66" t="e">
        <f>NA()</f>
        <v>#N/A</v>
      </c>
      <c r="BN9" s="66" t="e">
        <f>NA()</f>
        <v>#N/A</v>
      </c>
      <c r="BO9" s="66" t="e">
        <f>NA()</f>
        <v>#N/A</v>
      </c>
      <c r="BP9" s="66" t="e">
        <f>NA()</f>
        <v>#N/A</v>
      </c>
      <c r="BQ9" s="66" t="e">
        <f>NA()</f>
        <v>#N/A</v>
      </c>
      <c r="BR9" s="66" t="e">
        <f>NA()</f>
        <v>#N/A</v>
      </c>
      <c r="BS9" s="66" t="e">
        <f>NA()</f>
        <v>#N/A</v>
      </c>
      <c r="BT9" s="90"/>
      <c r="BU9" s="95" t="str">
        <f t="shared" si="10"/>
        <v>Earth Orbit</v>
      </c>
      <c r="BV9" s="96"/>
      <c r="BW9" s="96"/>
      <c r="BX9" s="96"/>
      <c r="BY9" s="96"/>
      <c r="BZ9" s="96">
        <v>-1</v>
      </c>
      <c r="CA9" s="96">
        <v>-1</v>
      </c>
      <c r="CB9" s="96"/>
      <c r="CC9" s="96">
        <v>1</v>
      </c>
      <c r="CD9" s="96">
        <v>1</v>
      </c>
      <c r="CE9" s="96">
        <v>3</v>
      </c>
      <c r="CF9" s="96"/>
      <c r="CG9" s="96">
        <v>3</v>
      </c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65" t="str">
        <f t="shared" si="11"/>
        <v>Earth Orbit</v>
      </c>
      <c r="DJ9" s="90"/>
      <c r="DK9" s="90"/>
      <c r="DL9" s="90"/>
      <c r="DM9" s="90"/>
      <c r="DN9" s="90">
        <v>1</v>
      </c>
      <c r="DO9" s="90">
        <v>1</v>
      </c>
      <c r="DP9" s="90"/>
      <c r="DQ9" s="90"/>
      <c r="DR9" s="90"/>
      <c r="DS9" s="90"/>
      <c r="DT9" s="90"/>
      <c r="DU9" s="90"/>
      <c r="DV9" s="90"/>
      <c r="DW9" s="90"/>
      <c r="DX9" s="90"/>
      <c r="DY9" s="90"/>
      <c r="DZ9" s="90"/>
      <c r="EA9" s="90"/>
      <c r="EB9" s="90"/>
      <c r="EC9" s="90"/>
      <c r="ED9" s="90"/>
      <c r="EE9" s="90"/>
      <c r="EF9" s="90"/>
      <c r="EG9" s="90"/>
      <c r="EH9" s="90"/>
      <c r="EI9" s="90"/>
      <c r="EJ9" s="90"/>
      <c r="EK9" s="90"/>
      <c r="EL9" s="90"/>
      <c r="EM9" s="90"/>
      <c r="EN9" s="90"/>
      <c r="EO9" s="90"/>
      <c r="EP9" s="90"/>
      <c r="EQ9" s="90"/>
      <c r="ER9" s="90"/>
      <c r="ES9" s="90"/>
      <c r="ET9" s="90"/>
      <c r="EU9" s="90"/>
      <c r="EV9" s="90"/>
      <c r="EW9" s="66">
        <v>4</v>
      </c>
      <c r="EX9" s="72">
        <v>1959</v>
      </c>
      <c r="EY9" s="79" t="s">
        <v>75</v>
      </c>
      <c r="EZ9" s="79">
        <v>1957</v>
      </c>
      <c r="FA9" s="79">
        <v>3</v>
      </c>
      <c r="FB9" s="80"/>
      <c r="FC9" s="81"/>
      <c r="FD9" s="81"/>
    </row>
    <row r="10" spans="1:168" ht="12" customHeight="1" x14ac:dyDescent="0.15">
      <c r="A10" s="4"/>
      <c r="B10" s="124"/>
      <c r="C10" s="98" t="str">
        <f>IF(B10="", "", "to")</f>
        <v/>
      </c>
      <c r="D10" s="127"/>
      <c r="E10" s="130" t="str">
        <f t="shared" ref="E10" si="12">IF(B10="","",IF(BT10&lt;0,BT10,""))</f>
        <v/>
      </c>
      <c r="F10" s="121" t="s">
        <v>85</v>
      </c>
      <c r="G10" s="133" t="str">
        <f t="shared" ref="G10" si="13">IF(B10="","",IF(OR(BT10&gt;0,AND(BT10&lt;0,F10="Y")),ABS(BT10),0))</f>
        <v/>
      </c>
      <c r="H10" s="115"/>
      <c r="I10" s="117" t="str">
        <f t="shared" ref="I10" si="14">IF(B10="","",ROUNDUP(G10*H10,0))</f>
        <v/>
      </c>
      <c r="J10" s="119" t="str" cm="1">
        <f t="array" ref="J10">IF(B10="", "", _xlfn.XLOOKUP(B10, Origins, _xlfn.XLOOKUP(D10, Destinations, Maneuver_Difficulties,"")))</f>
        <v/>
      </c>
      <c r="K10" s="119" t="str">
        <f t="shared" ref="K10" si="15">IF(AND(H10&lt;1, H10&gt;0), ROUNDUP(J10/H10, 0), J10)</f>
        <v/>
      </c>
      <c r="L10" s="121"/>
      <c r="M10" s="98" t="str">
        <f>IF(B10="","",IF(ISNA(FB10),"-",IF(AND(L10-FC10 &gt;= 0, MOD(L10-FC10,FD10)=0),"Y","N")))</f>
        <v/>
      </c>
      <c r="N10" s="98" t="str">
        <f t="shared" ref="N10" si="16">IF(L10="", "", L10+I10)</f>
        <v/>
      </c>
      <c r="O10" s="101"/>
      <c r="P10" s="13">
        <v>1</v>
      </c>
      <c r="Q10" s="14"/>
      <c r="R10" s="13" t="str">
        <f>_xlfn.XLOOKUP(Q10, $AB$5:$AB$10, $AC$5:$AC$10, "", 0)</f>
        <v/>
      </c>
      <c r="S10" s="13" t="str">
        <f>IF(Q10="Ion Thruster", 5 * I10, _xlfn.XLOOKUP(Q10, $AB$5:$AB$10, $AD$5:$AD$10, "", 0))</f>
        <v/>
      </c>
      <c r="T10" s="15"/>
      <c r="U10" s="13" t="str">
        <f>IF(R10="", "", R10*T10)</f>
        <v/>
      </c>
      <c r="V10" s="13" t="str">
        <f>IF(S10="", "", S10*T10)</f>
        <v/>
      </c>
      <c r="W10" s="103"/>
      <c r="X10" s="104"/>
      <c r="Y10" s="43"/>
      <c r="Z10" s="5"/>
      <c r="AA10" s="82"/>
      <c r="AB10" s="64" t="s">
        <v>8</v>
      </c>
      <c r="AC10" s="66">
        <v>1</v>
      </c>
      <c r="AD10" s="66">
        <v>5</v>
      </c>
      <c r="AE10" s="158"/>
      <c r="AF10" s="62" t="s">
        <v>23</v>
      </c>
      <c r="AG10" s="66" t="e">
        <f>NA()</f>
        <v>#N/A</v>
      </c>
      <c r="AH10" s="66" t="e">
        <f>NA()</f>
        <v>#N/A</v>
      </c>
      <c r="AI10" s="66">
        <v>3</v>
      </c>
      <c r="AJ10" s="66" t="e">
        <f>NA()</f>
        <v>#N/A</v>
      </c>
      <c r="AK10" s="66" t="e">
        <f>NA()</f>
        <v>#N/A</v>
      </c>
      <c r="AL10" s="66" t="e">
        <f>NA()</f>
        <v>#N/A</v>
      </c>
      <c r="AM10" s="66">
        <v>2</v>
      </c>
      <c r="AN10" s="66" t="e">
        <f>NA()</f>
        <v>#N/A</v>
      </c>
      <c r="AO10" s="66" t="e">
        <f>NA()</f>
        <v>#N/A</v>
      </c>
      <c r="AP10" s="66" t="e">
        <f>NA()</f>
        <v>#N/A</v>
      </c>
      <c r="AQ10" s="66" t="e">
        <f>NA()</f>
        <v>#N/A</v>
      </c>
      <c r="AR10" s="66" t="e">
        <f>NA()</f>
        <v>#N/A</v>
      </c>
      <c r="AS10" s="66" t="e">
        <f>NA()</f>
        <v>#N/A</v>
      </c>
      <c r="AT10" s="66" t="e">
        <f>NA()</f>
        <v>#N/A</v>
      </c>
      <c r="AU10" s="66" t="e">
        <f>NA()</f>
        <v>#N/A</v>
      </c>
      <c r="AV10" s="66" t="e">
        <f>NA()</f>
        <v>#N/A</v>
      </c>
      <c r="AW10" s="66" t="e">
        <f>NA()</f>
        <v>#N/A</v>
      </c>
      <c r="AX10" s="66" t="e">
        <f>NA()</f>
        <v>#N/A</v>
      </c>
      <c r="AY10" s="66" t="e">
        <f>NA()</f>
        <v>#N/A</v>
      </c>
      <c r="AZ10" s="66" t="e">
        <f>NA()</f>
        <v>#N/A</v>
      </c>
      <c r="BA10" s="66" t="e">
        <f>NA()</f>
        <v>#N/A</v>
      </c>
      <c r="BB10" s="66" t="e">
        <f>NA()</f>
        <v>#N/A</v>
      </c>
      <c r="BC10" s="66" t="e">
        <f>NA()</f>
        <v>#N/A</v>
      </c>
      <c r="BD10" s="66" t="e">
        <f>NA()</f>
        <v>#N/A</v>
      </c>
      <c r="BE10" s="66" t="e">
        <f>NA()</f>
        <v>#N/A</v>
      </c>
      <c r="BF10" s="66" t="e">
        <f>NA()</f>
        <v>#N/A</v>
      </c>
      <c r="BG10" s="66" t="e">
        <f>NA()</f>
        <v>#N/A</v>
      </c>
      <c r="BH10" s="66" t="e">
        <f>NA()</f>
        <v>#N/A</v>
      </c>
      <c r="BI10" s="66" t="e">
        <f>NA()</f>
        <v>#N/A</v>
      </c>
      <c r="BJ10" s="66" t="e">
        <f>NA()</f>
        <v>#N/A</v>
      </c>
      <c r="BK10" s="66" t="e">
        <f>NA()</f>
        <v>#N/A</v>
      </c>
      <c r="BL10" s="66" t="e">
        <f>NA()</f>
        <v>#N/A</v>
      </c>
      <c r="BM10" s="66" t="e">
        <f>NA()</f>
        <v>#N/A</v>
      </c>
      <c r="BN10" s="66" t="e">
        <f>NA()</f>
        <v>#N/A</v>
      </c>
      <c r="BO10" s="66" t="e">
        <f>NA()</f>
        <v>#N/A</v>
      </c>
      <c r="BP10" s="66" t="e">
        <f>NA()</f>
        <v>#N/A</v>
      </c>
      <c r="BQ10" s="66" t="e">
        <f>NA()</f>
        <v>#N/A</v>
      </c>
      <c r="BR10" s="66" t="e">
        <f>NA()</f>
        <v>#N/A</v>
      </c>
      <c r="BS10" s="66" t="e">
        <f>NA()</f>
        <v>#N/A</v>
      </c>
      <c r="BT10" s="94" t="e" cm="1">
        <f t="array" ref="BT10">_xlfn.XLOOKUP(B10,Origins,_xlfn.XLOOKUP(D10,Destinations,Maneuver_Years))</f>
        <v>#N/A</v>
      </c>
      <c r="BU10" s="95" t="str">
        <f t="shared" si="10"/>
        <v>Lunar Orbit</v>
      </c>
      <c r="BV10" s="96"/>
      <c r="BW10" s="96"/>
      <c r="BX10" s="96">
        <v>-1</v>
      </c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F10" s="96"/>
      <c r="DG10" s="96"/>
      <c r="DH10" s="96"/>
      <c r="DI10" s="65" t="str">
        <f t="shared" si="11"/>
        <v>Lunar Orbit</v>
      </c>
      <c r="DJ10" s="90"/>
      <c r="DK10" s="90"/>
      <c r="DL10" s="90">
        <v>1</v>
      </c>
      <c r="DM10" s="90"/>
      <c r="DN10" s="90"/>
      <c r="DO10" s="90"/>
      <c r="DP10" s="90"/>
      <c r="DQ10" s="90"/>
      <c r="DR10" s="90"/>
      <c r="DS10" s="90"/>
      <c r="DT10" s="90"/>
      <c r="DU10" s="90"/>
      <c r="DV10" s="90"/>
      <c r="DW10" s="90"/>
      <c r="DX10" s="90"/>
      <c r="DY10" s="90"/>
      <c r="DZ10" s="90"/>
      <c r="EA10" s="90"/>
      <c r="EB10" s="90"/>
      <c r="EC10" s="90"/>
      <c r="ED10" s="90"/>
      <c r="EE10" s="90"/>
      <c r="EF10" s="90"/>
      <c r="EG10" s="90"/>
      <c r="EH10" s="90"/>
      <c r="EI10" s="90"/>
      <c r="EJ10" s="90"/>
      <c r="EK10" s="90"/>
      <c r="EL10" s="90"/>
      <c r="EM10" s="90"/>
      <c r="EN10" s="90"/>
      <c r="EO10" s="90"/>
      <c r="EP10" s="90"/>
      <c r="EQ10" s="90"/>
      <c r="ER10" s="90"/>
      <c r="ES10" s="90"/>
      <c r="ET10" s="90"/>
      <c r="EU10" s="90"/>
      <c r="EV10" s="90"/>
      <c r="EW10" s="64"/>
      <c r="EX10" s="72">
        <v>1960</v>
      </c>
      <c r="EY10" s="79" t="s">
        <v>77</v>
      </c>
      <c r="EZ10" s="79">
        <v>1957</v>
      </c>
      <c r="FA10" s="79">
        <v>5</v>
      </c>
      <c r="FB10" s="80" t="e">
        <f>_xlfn.XLOOKUP(_xlfn.CONCAT($B10, ",", $D10), $EY$5:$EY$12, $EY$5:$EY$12)</f>
        <v>#N/A</v>
      </c>
      <c r="FC10" s="80" t="e">
        <f>_xlfn.XLOOKUP($FB10, $EY$5:$EY$12, $EZ$5:$EZ$12)</f>
        <v>#N/A</v>
      </c>
      <c r="FD10" s="80" t="e">
        <f>_xlfn.XLOOKUP($FB10, $EY$5:$EY$12, $FA$5:$FA$12)</f>
        <v>#N/A</v>
      </c>
    </row>
    <row r="11" spans="1:168" ht="12" customHeight="1" x14ac:dyDescent="0.15">
      <c r="A11" s="4"/>
      <c r="B11" s="125"/>
      <c r="C11" s="119"/>
      <c r="D11" s="128"/>
      <c r="E11" s="131"/>
      <c r="F11" s="166"/>
      <c r="G11" s="134"/>
      <c r="H11" s="115"/>
      <c r="I11" s="117"/>
      <c r="J11" s="119"/>
      <c r="K11" s="119"/>
      <c r="L11" s="122"/>
      <c r="M11" s="99"/>
      <c r="N11" s="99"/>
      <c r="O11" s="101"/>
      <c r="P11" s="13">
        <v>2</v>
      </c>
      <c r="Q11" s="14"/>
      <c r="R11" s="13" t="str">
        <f>_xlfn.XLOOKUP(Q11, $AB$5:$AB$10, $AC$5:$AC$10, "", 0)</f>
        <v/>
      </c>
      <c r="S11" s="13" t="str">
        <f>IF(Q11="Ion Thruster", 5 * I11, _xlfn.XLOOKUP(Q11, $AB$5:$AB$10, $AD$5:$AD$10, "", 0))</f>
        <v/>
      </c>
      <c r="T11" s="15"/>
      <c r="U11" s="13" t="str">
        <f t="shared" ref="U11:U13" si="17">IF(R11="", "", R11*T11)</f>
        <v/>
      </c>
      <c r="V11" s="13" t="str">
        <f t="shared" ref="V11:V13" si="18">IF(S11="", "", S11*T11)</f>
        <v/>
      </c>
      <c r="W11" s="105"/>
      <c r="X11" s="106"/>
      <c r="Y11" s="44"/>
      <c r="Z11" s="5"/>
      <c r="AA11" s="82"/>
      <c r="AB11" s="64"/>
      <c r="AC11" s="64"/>
      <c r="AD11" s="64"/>
      <c r="AE11" s="158"/>
      <c r="AF11" s="62" t="s">
        <v>30</v>
      </c>
      <c r="AG11" s="66" t="e">
        <f>NA()</f>
        <v>#N/A</v>
      </c>
      <c r="AH11" s="66" t="e">
        <f>NA()</f>
        <v>#N/A</v>
      </c>
      <c r="AI11" s="66">
        <v>1</v>
      </c>
      <c r="AJ11" s="66" t="e">
        <f>NA()</f>
        <v>#N/A</v>
      </c>
      <c r="AK11" s="66">
        <v>2</v>
      </c>
      <c r="AL11" s="66" t="e">
        <f>NA()</f>
        <v>#N/A</v>
      </c>
      <c r="AM11" s="66">
        <v>4</v>
      </c>
      <c r="AN11" s="66" t="e">
        <f>NA()</f>
        <v>#N/A</v>
      </c>
      <c r="AO11" s="66" t="e">
        <f>NA()</f>
        <v>#N/A</v>
      </c>
      <c r="AP11" s="66" t="e">
        <f>NA()</f>
        <v>#N/A</v>
      </c>
      <c r="AQ11" s="66" t="e">
        <f>NA()</f>
        <v>#N/A</v>
      </c>
      <c r="AR11" s="66" t="e">
        <f>NA()</f>
        <v>#N/A</v>
      </c>
      <c r="AS11" s="66" t="e">
        <f>NA()</f>
        <v>#N/A</v>
      </c>
      <c r="AT11" s="66" t="e">
        <f>NA()</f>
        <v>#N/A</v>
      </c>
      <c r="AU11" s="66" t="e">
        <f>NA()</f>
        <v>#N/A</v>
      </c>
      <c r="AV11" s="66" t="e">
        <f>NA()</f>
        <v>#N/A</v>
      </c>
      <c r="AW11" s="66" t="e">
        <f>NA()</f>
        <v>#N/A</v>
      </c>
      <c r="AX11" s="66" t="e">
        <f>NA()</f>
        <v>#N/A</v>
      </c>
      <c r="AY11" s="66" t="e">
        <f>NA()</f>
        <v>#N/A</v>
      </c>
      <c r="AZ11" s="66" t="e">
        <f>NA()</f>
        <v>#N/A</v>
      </c>
      <c r="BA11" s="66" t="e">
        <f>NA()</f>
        <v>#N/A</v>
      </c>
      <c r="BB11" s="66" t="e">
        <f>NA()</f>
        <v>#N/A</v>
      </c>
      <c r="BC11" s="66" t="e">
        <f>NA()</f>
        <v>#N/A</v>
      </c>
      <c r="BD11" s="66" t="e">
        <f>NA()</f>
        <v>#N/A</v>
      </c>
      <c r="BE11" s="66" t="e">
        <f>NA()</f>
        <v>#N/A</v>
      </c>
      <c r="BF11" s="66" t="e">
        <f>NA()</f>
        <v>#N/A</v>
      </c>
      <c r="BG11" s="66" t="e">
        <f>NA()</f>
        <v>#N/A</v>
      </c>
      <c r="BH11" s="66" t="e">
        <f>NA()</f>
        <v>#N/A</v>
      </c>
      <c r="BI11" s="66" t="e">
        <f>NA()</f>
        <v>#N/A</v>
      </c>
      <c r="BJ11" s="66" t="e">
        <f>NA()</f>
        <v>#N/A</v>
      </c>
      <c r="BK11" s="66" t="e">
        <f>NA()</f>
        <v>#N/A</v>
      </c>
      <c r="BL11" s="66" t="e">
        <f>NA()</f>
        <v>#N/A</v>
      </c>
      <c r="BM11" s="66" t="e">
        <f>NA()</f>
        <v>#N/A</v>
      </c>
      <c r="BN11" s="66" t="e">
        <f>NA()</f>
        <v>#N/A</v>
      </c>
      <c r="BO11" s="66" t="e">
        <f>NA()</f>
        <v>#N/A</v>
      </c>
      <c r="BP11" s="66" t="e">
        <f>NA()</f>
        <v>#N/A</v>
      </c>
      <c r="BQ11" s="66" t="e">
        <f>NA()</f>
        <v>#N/A</v>
      </c>
      <c r="BR11" s="66" t="e">
        <f>NA()</f>
        <v>#N/A</v>
      </c>
      <c r="BS11" s="66" t="e">
        <f>NA()</f>
        <v>#N/A</v>
      </c>
      <c r="BT11" s="93"/>
      <c r="BU11" s="95" t="str">
        <f t="shared" si="10"/>
        <v>Lunar Fly-by</v>
      </c>
      <c r="BV11" s="96"/>
      <c r="BW11" s="96"/>
      <c r="BX11" s="96">
        <v>-1</v>
      </c>
      <c r="BY11" s="96"/>
      <c r="BZ11" s="96">
        <v>-1</v>
      </c>
      <c r="CA11" s="96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6"/>
      <c r="CS11" s="96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F11" s="96"/>
      <c r="DG11" s="96"/>
      <c r="DH11" s="96"/>
      <c r="DI11" s="65" t="str">
        <f t="shared" si="11"/>
        <v>Lunar Fly-by</v>
      </c>
      <c r="DJ11" s="90"/>
      <c r="DK11" s="90"/>
      <c r="DL11" s="90">
        <v>1</v>
      </c>
      <c r="DM11" s="90">
        <v>1</v>
      </c>
      <c r="DN11" s="90">
        <v>1</v>
      </c>
      <c r="DO11" s="90"/>
      <c r="DP11" s="90"/>
      <c r="DQ11" s="90"/>
      <c r="DR11" s="90"/>
      <c r="DS11" s="90"/>
      <c r="DT11" s="90"/>
      <c r="DU11" s="90"/>
      <c r="DV11" s="90"/>
      <c r="DW11" s="90"/>
      <c r="DX11" s="90"/>
      <c r="DY11" s="90"/>
      <c r="DZ11" s="90"/>
      <c r="EA11" s="90"/>
      <c r="EB11" s="90"/>
      <c r="EC11" s="90"/>
      <c r="ED11" s="90"/>
      <c r="EE11" s="90"/>
      <c r="EF11" s="90"/>
      <c r="EG11" s="90"/>
      <c r="EH11" s="90"/>
      <c r="EI11" s="90"/>
      <c r="EJ11" s="90"/>
      <c r="EK11" s="90"/>
      <c r="EL11" s="90"/>
      <c r="EM11" s="90"/>
      <c r="EN11" s="90"/>
      <c r="EO11" s="90"/>
      <c r="EP11" s="90"/>
      <c r="EQ11" s="90"/>
      <c r="ER11" s="90"/>
      <c r="ES11" s="90"/>
      <c r="ET11" s="90"/>
      <c r="EU11" s="90"/>
      <c r="EV11" s="90"/>
      <c r="EW11" s="64"/>
      <c r="EX11" s="72">
        <v>1961</v>
      </c>
      <c r="EY11" s="79" t="s">
        <v>78</v>
      </c>
      <c r="EZ11" s="79">
        <v>1957</v>
      </c>
      <c r="FA11" s="79">
        <v>5</v>
      </c>
      <c r="FB11" s="80"/>
      <c r="FC11" s="81"/>
      <c r="FD11" s="81"/>
    </row>
    <row r="12" spans="1:168" ht="12" customHeight="1" x14ac:dyDescent="0.15">
      <c r="A12" s="4"/>
      <c r="B12" s="125"/>
      <c r="C12" s="119"/>
      <c r="D12" s="128"/>
      <c r="E12" s="131"/>
      <c r="F12" s="166"/>
      <c r="G12" s="134"/>
      <c r="H12" s="115"/>
      <c r="I12" s="117"/>
      <c r="J12" s="119"/>
      <c r="K12" s="119"/>
      <c r="L12" s="122"/>
      <c r="M12" s="99"/>
      <c r="N12" s="99"/>
      <c r="O12" s="101"/>
      <c r="P12" s="13">
        <v>3</v>
      </c>
      <c r="Q12" s="14"/>
      <c r="R12" s="13" t="str">
        <f>_xlfn.XLOOKUP(Q12, $AB$5:$AB$10, $AC$5:$AC$10, "", 0)</f>
        <v/>
      </c>
      <c r="S12" s="13" t="str">
        <f>IF(Q12="Ion Thruster", 5 * I12, _xlfn.XLOOKUP(Q12, $AB$5:$AB$10, $AD$5:$AD$10, "", 0))</f>
        <v/>
      </c>
      <c r="T12" s="15"/>
      <c r="U12" s="13" t="str">
        <f t="shared" si="17"/>
        <v/>
      </c>
      <c r="V12" s="13" t="str">
        <f t="shared" si="18"/>
        <v/>
      </c>
      <c r="W12" s="107" t="s">
        <v>48</v>
      </c>
      <c r="X12" s="109" t="str">
        <f>IF(B10="", "", K10*U14)</f>
        <v/>
      </c>
      <c r="Y12" s="45"/>
      <c r="Z12" s="5"/>
      <c r="AA12" s="82"/>
      <c r="AB12" s="64"/>
      <c r="AC12" s="64"/>
      <c r="AD12" s="64"/>
      <c r="AE12" s="158"/>
      <c r="AF12" s="62" t="s">
        <v>28</v>
      </c>
      <c r="AG12" s="66" t="e">
        <f>NA()</f>
        <v>#N/A</v>
      </c>
      <c r="AH12" s="66" t="e">
        <f>NA()</f>
        <v>#N/A</v>
      </c>
      <c r="AI12" s="66" t="e">
        <f>NA()</f>
        <v>#N/A</v>
      </c>
      <c r="AJ12" s="66" t="e">
        <f>NA()</f>
        <v>#N/A</v>
      </c>
      <c r="AK12" s="66">
        <v>2</v>
      </c>
      <c r="AL12" s="66" t="e">
        <f>NA()</f>
        <v>#N/A</v>
      </c>
      <c r="AM12" s="66" t="e">
        <f>NA()</f>
        <v>#N/A</v>
      </c>
      <c r="AN12" s="66" t="e">
        <f>NA()</f>
        <v>#N/A</v>
      </c>
      <c r="AO12" s="66" t="e">
        <f>NA()</f>
        <v>#N/A</v>
      </c>
      <c r="AP12" s="66" t="e">
        <f>NA()</f>
        <v>#N/A</v>
      </c>
      <c r="AQ12" s="66" t="e">
        <f>NA()</f>
        <v>#N/A</v>
      </c>
      <c r="AR12" s="66" t="e">
        <f>NA()</f>
        <v>#N/A</v>
      </c>
      <c r="AS12" s="66" t="e">
        <f>NA()</f>
        <v>#N/A</v>
      </c>
      <c r="AT12" s="66" t="e">
        <f>NA()</f>
        <v>#N/A</v>
      </c>
      <c r="AU12" s="66" t="e">
        <f>NA()</f>
        <v>#N/A</v>
      </c>
      <c r="AV12" s="66" t="e">
        <f>NA()</f>
        <v>#N/A</v>
      </c>
      <c r="AW12" s="66" t="e">
        <f>NA()</f>
        <v>#N/A</v>
      </c>
      <c r="AX12" s="66" t="e">
        <f>NA()</f>
        <v>#N/A</v>
      </c>
      <c r="AY12" s="66" t="e">
        <f>NA()</f>
        <v>#N/A</v>
      </c>
      <c r="AZ12" s="66" t="e">
        <f>NA()</f>
        <v>#N/A</v>
      </c>
      <c r="BA12" s="66" t="e">
        <f>NA()</f>
        <v>#N/A</v>
      </c>
      <c r="BB12" s="66" t="e">
        <f>NA()</f>
        <v>#N/A</v>
      </c>
      <c r="BC12" s="66" t="e">
        <f>NA()</f>
        <v>#N/A</v>
      </c>
      <c r="BD12" s="66" t="e">
        <f>NA()</f>
        <v>#N/A</v>
      </c>
      <c r="BE12" s="66" t="e">
        <f>NA()</f>
        <v>#N/A</v>
      </c>
      <c r="BF12" s="66" t="e">
        <f>NA()</f>
        <v>#N/A</v>
      </c>
      <c r="BG12" s="66" t="e">
        <f>NA()</f>
        <v>#N/A</v>
      </c>
      <c r="BH12" s="66" t="e">
        <f>NA()</f>
        <v>#N/A</v>
      </c>
      <c r="BI12" s="66" t="e">
        <f>NA()</f>
        <v>#N/A</v>
      </c>
      <c r="BJ12" s="66" t="e">
        <f>NA()</f>
        <v>#N/A</v>
      </c>
      <c r="BK12" s="66" t="e">
        <f>NA()</f>
        <v>#N/A</v>
      </c>
      <c r="BL12" s="66" t="e">
        <f>NA()</f>
        <v>#N/A</v>
      </c>
      <c r="BM12" s="66" t="e">
        <f>NA()</f>
        <v>#N/A</v>
      </c>
      <c r="BN12" s="66" t="e">
        <f>NA()</f>
        <v>#N/A</v>
      </c>
      <c r="BO12" s="66" t="e">
        <f>NA()</f>
        <v>#N/A</v>
      </c>
      <c r="BP12" s="66" t="e">
        <f>NA()</f>
        <v>#N/A</v>
      </c>
      <c r="BQ12" s="66" t="e">
        <f>NA()</f>
        <v>#N/A</v>
      </c>
      <c r="BR12" s="66" t="e">
        <f>NA()</f>
        <v>#N/A</v>
      </c>
      <c r="BS12" s="66" t="e">
        <f>NA()</f>
        <v>#N/A</v>
      </c>
      <c r="BT12" s="90"/>
      <c r="BU12" s="95" t="str">
        <f t="shared" si="10"/>
        <v>Moon</v>
      </c>
      <c r="BV12" s="96"/>
      <c r="BW12" s="96"/>
      <c r="BX12" s="96"/>
      <c r="BY12" s="96"/>
      <c r="BZ12" s="96"/>
      <c r="CA12" s="96"/>
      <c r="CB12" s="96"/>
      <c r="CC12" s="96"/>
      <c r="CD12" s="96"/>
      <c r="CE12" s="96"/>
      <c r="CF12" s="96"/>
      <c r="CG12" s="96"/>
      <c r="CH12" s="96"/>
      <c r="CI12" s="96"/>
      <c r="CJ12" s="96"/>
      <c r="CK12" s="96"/>
      <c r="CL12" s="96"/>
      <c r="CM12" s="96"/>
      <c r="CN12" s="96"/>
      <c r="CO12" s="96"/>
      <c r="CP12" s="96"/>
      <c r="CQ12" s="96"/>
      <c r="CR12" s="96"/>
      <c r="CS12" s="96"/>
      <c r="CT12" s="96"/>
      <c r="CU12" s="96"/>
      <c r="CV12" s="96"/>
      <c r="CW12" s="96"/>
      <c r="CX12" s="96"/>
      <c r="CY12" s="96"/>
      <c r="CZ12" s="96"/>
      <c r="DA12" s="96"/>
      <c r="DB12" s="96"/>
      <c r="DC12" s="96"/>
      <c r="DD12" s="96"/>
      <c r="DE12" s="96"/>
      <c r="DF12" s="96"/>
      <c r="DG12" s="96"/>
      <c r="DH12" s="96"/>
      <c r="DI12" s="65" t="str">
        <f t="shared" si="11"/>
        <v>Moon</v>
      </c>
      <c r="DJ12" s="90"/>
      <c r="DK12" s="90"/>
      <c r="DL12" s="90"/>
      <c r="DM12" s="90"/>
      <c r="DN12" s="90"/>
      <c r="DO12" s="90"/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  <c r="EG12" s="90"/>
      <c r="EH12" s="90"/>
      <c r="EI12" s="90"/>
      <c r="EJ12" s="90"/>
      <c r="EK12" s="90"/>
      <c r="EL12" s="90"/>
      <c r="EM12" s="90"/>
      <c r="EN12" s="90"/>
      <c r="EO12" s="90"/>
      <c r="EP12" s="90"/>
      <c r="EQ12" s="90"/>
      <c r="ER12" s="90"/>
      <c r="ES12" s="90"/>
      <c r="ET12" s="90"/>
      <c r="EU12" s="90"/>
      <c r="EV12" s="90"/>
      <c r="EW12" s="64"/>
      <c r="EX12" s="72">
        <v>1962</v>
      </c>
      <c r="EY12" s="79" t="s">
        <v>79</v>
      </c>
      <c r="EZ12" s="79">
        <v>1958</v>
      </c>
      <c r="FA12" s="79">
        <v>6</v>
      </c>
      <c r="FB12" s="80"/>
      <c r="FC12" s="81"/>
      <c r="FD12" s="81"/>
    </row>
    <row r="13" spans="1:168" ht="12" customHeight="1" x14ac:dyDescent="0.15">
      <c r="A13" s="4"/>
      <c r="B13" s="125"/>
      <c r="C13" s="119"/>
      <c r="D13" s="128"/>
      <c r="E13" s="131"/>
      <c r="F13" s="166"/>
      <c r="G13" s="134"/>
      <c r="H13" s="115"/>
      <c r="I13" s="117"/>
      <c r="J13" s="119"/>
      <c r="K13" s="119"/>
      <c r="L13" s="122"/>
      <c r="M13" s="99"/>
      <c r="N13" s="99"/>
      <c r="O13" s="101"/>
      <c r="P13" s="13">
        <v>4</v>
      </c>
      <c r="Q13" s="14"/>
      <c r="R13" s="13" t="str">
        <f>_xlfn.XLOOKUP(Q13, $AB$5:$AB$10, $AC$5:$AC$10, "", 0)</f>
        <v/>
      </c>
      <c r="S13" s="13" t="str">
        <f>IF(Q13="Ion Thruster", 5 * I13, _xlfn.XLOOKUP(Q13, $AB$5:$AB$10, $AD$5:$AD$10, "", 0))</f>
        <v/>
      </c>
      <c r="T13" s="15"/>
      <c r="U13" s="13" t="str">
        <f t="shared" si="17"/>
        <v/>
      </c>
      <c r="V13" s="13" t="str">
        <f t="shared" si="18"/>
        <v/>
      </c>
      <c r="W13" s="108"/>
      <c r="X13" s="110"/>
      <c r="Y13" s="44"/>
      <c r="Z13" s="5"/>
      <c r="AA13" s="82"/>
      <c r="AB13" s="64"/>
      <c r="AC13" s="64"/>
      <c r="AD13" s="64"/>
      <c r="AE13" s="158"/>
      <c r="AF13" s="62" t="s">
        <v>25</v>
      </c>
      <c r="AG13" s="66" t="e">
        <f>NA()</f>
        <v>#N/A</v>
      </c>
      <c r="AH13" s="66" t="e">
        <f>NA()</f>
        <v>#N/A</v>
      </c>
      <c r="AI13" s="66">
        <v>3</v>
      </c>
      <c r="AJ13" s="66" t="e">
        <f>NA()</f>
        <v>#N/A</v>
      </c>
      <c r="AK13" s="66" t="e">
        <f>NA()</f>
        <v>#N/A</v>
      </c>
      <c r="AL13" s="66" t="e">
        <f>NA()</f>
        <v>#N/A</v>
      </c>
      <c r="AM13" s="66" t="e">
        <f>NA()</f>
        <v>#N/A</v>
      </c>
      <c r="AN13" s="66" t="e">
        <f>NA()</f>
        <v>#N/A</v>
      </c>
      <c r="AO13" s="66" t="e">
        <f>NA()</f>
        <v>#N/A</v>
      </c>
      <c r="AP13" s="66">
        <v>4</v>
      </c>
      <c r="AQ13" s="66" t="e">
        <f>NA()</f>
        <v>#N/A</v>
      </c>
      <c r="AR13" s="66" t="e">
        <f>NA()</f>
        <v>#N/A</v>
      </c>
      <c r="AS13" s="66" t="e">
        <f>NA()</f>
        <v>#N/A</v>
      </c>
      <c r="AT13" s="66" t="e">
        <f>NA()</f>
        <v>#N/A</v>
      </c>
      <c r="AU13" s="66">
        <v>5</v>
      </c>
      <c r="AV13" s="66" t="e">
        <f>NA()</f>
        <v>#N/A</v>
      </c>
      <c r="AW13" s="66" t="e">
        <f>NA()</f>
        <v>#N/A</v>
      </c>
      <c r="AX13" s="66">
        <v>3</v>
      </c>
      <c r="AY13" s="66" t="e">
        <f>NA()</f>
        <v>#N/A</v>
      </c>
      <c r="AZ13" s="66">
        <v>2</v>
      </c>
      <c r="BA13" s="66" t="e">
        <f>NA()</f>
        <v>#N/A</v>
      </c>
      <c r="BB13" s="66">
        <v>5</v>
      </c>
      <c r="BC13" s="66" t="e">
        <f>NA()</f>
        <v>#N/A</v>
      </c>
      <c r="BD13" s="66" t="e">
        <f>NA()</f>
        <v>#N/A</v>
      </c>
      <c r="BE13" s="66" t="e">
        <f>NA()</f>
        <v>#N/A</v>
      </c>
      <c r="BF13" s="66" t="e">
        <f>NA()</f>
        <v>#N/A</v>
      </c>
      <c r="BG13" s="66" t="e">
        <f>NA()</f>
        <v>#N/A</v>
      </c>
      <c r="BH13" s="66" t="e">
        <f>NA()</f>
        <v>#N/A</v>
      </c>
      <c r="BI13" s="66" t="e">
        <f>NA()</f>
        <v>#N/A</v>
      </c>
      <c r="BJ13" s="66" t="e">
        <f>NA()</f>
        <v>#N/A</v>
      </c>
      <c r="BK13" s="66" t="e">
        <f>NA()</f>
        <v>#N/A</v>
      </c>
      <c r="BL13" s="66" t="e">
        <f>NA()</f>
        <v>#N/A</v>
      </c>
      <c r="BM13" s="66" t="e">
        <f>NA()</f>
        <v>#N/A</v>
      </c>
      <c r="BN13" s="66" t="e">
        <f>NA()</f>
        <v>#N/A</v>
      </c>
      <c r="BO13" s="66" t="e">
        <f>NA()</f>
        <v>#N/A</v>
      </c>
      <c r="BP13" s="66" t="e">
        <f>NA()</f>
        <v>#N/A</v>
      </c>
      <c r="BQ13" s="66" t="e">
        <f>NA()</f>
        <v>#N/A</v>
      </c>
      <c r="BR13" s="66" t="e">
        <f>NA()</f>
        <v>#N/A</v>
      </c>
      <c r="BS13" s="66" t="e">
        <f>NA()</f>
        <v>#N/A</v>
      </c>
      <c r="BT13" s="90"/>
      <c r="BU13" s="95" t="str">
        <f t="shared" si="10"/>
        <v>Inner P. Transfer</v>
      </c>
      <c r="BV13" s="96"/>
      <c r="BW13" s="96"/>
      <c r="BX13" s="96">
        <v>1</v>
      </c>
      <c r="BY13" s="96"/>
      <c r="BZ13" s="96"/>
      <c r="CA13" s="96"/>
      <c r="CB13" s="96"/>
      <c r="CC13" s="96"/>
      <c r="CD13" s="96"/>
      <c r="CE13" s="96">
        <v>2</v>
      </c>
      <c r="CF13" s="96"/>
      <c r="CG13" s="96"/>
      <c r="CH13" s="96"/>
      <c r="CI13" s="96"/>
      <c r="CJ13" s="96">
        <v>1</v>
      </c>
      <c r="CK13" s="96"/>
      <c r="CL13" s="96"/>
      <c r="CM13" s="96">
        <v>1</v>
      </c>
      <c r="CN13" s="96"/>
      <c r="CO13" s="96">
        <v>1</v>
      </c>
      <c r="CP13" s="96"/>
      <c r="CQ13" s="96">
        <v>1</v>
      </c>
      <c r="CR13" s="96"/>
      <c r="CS13" s="96"/>
      <c r="CT13" s="96"/>
      <c r="CU13" s="96"/>
      <c r="CV13" s="96"/>
      <c r="CW13" s="96"/>
      <c r="CX13" s="96"/>
      <c r="CY13" s="96"/>
      <c r="CZ13" s="96"/>
      <c r="DA13" s="96"/>
      <c r="DB13" s="96"/>
      <c r="DC13" s="96"/>
      <c r="DD13" s="96"/>
      <c r="DE13" s="96"/>
      <c r="DF13" s="96"/>
      <c r="DG13" s="96"/>
      <c r="DH13" s="96"/>
      <c r="DI13" s="65" t="str">
        <f t="shared" si="11"/>
        <v>Inner P. Transfer</v>
      </c>
      <c r="DJ13" s="90"/>
      <c r="DK13" s="90"/>
      <c r="DL13" s="90"/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0"/>
      <c r="EB13" s="90"/>
      <c r="EC13" s="90"/>
      <c r="ED13" s="90"/>
      <c r="EE13" s="90"/>
      <c r="EF13" s="90"/>
      <c r="EG13" s="90"/>
      <c r="EH13" s="90"/>
      <c r="EI13" s="90"/>
      <c r="EJ13" s="90"/>
      <c r="EK13" s="90"/>
      <c r="EL13" s="90"/>
      <c r="EM13" s="90"/>
      <c r="EN13" s="90"/>
      <c r="EO13" s="90"/>
      <c r="EP13" s="90"/>
      <c r="EQ13" s="90"/>
      <c r="ER13" s="90"/>
      <c r="ES13" s="90"/>
      <c r="ET13" s="90"/>
      <c r="EU13" s="90"/>
      <c r="EV13" s="90"/>
      <c r="EW13" s="64"/>
      <c r="EX13" s="72">
        <v>1963</v>
      </c>
      <c r="EY13" s="81"/>
      <c r="EZ13" s="81"/>
      <c r="FA13" s="81"/>
      <c r="FB13" s="80"/>
      <c r="FC13" s="81"/>
      <c r="FD13" s="81"/>
    </row>
    <row r="14" spans="1:168" ht="12" customHeight="1" x14ac:dyDescent="0.15">
      <c r="A14" s="4"/>
      <c r="B14" s="143"/>
      <c r="C14" s="141"/>
      <c r="D14" s="144"/>
      <c r="E14" s="145"/>
      <c r="F14" s="167"/>
      <c r="G14" s="146"/>
      <c r="H14" s="115"/>
      <c r="I14" s="140"/>
      <c r="J14" s="141"/>
      <c r="K14" s="141"/>
      <c r="L14" s="142"/>
      <c r="M14" s="136"/>
      <c r="N14" s="136"/>
      <c r="O14" s="114"/>
      <c r="P14" s="137"/>
      <c r="Q14" s="138"/>
      <c r="R14" s="138"/>
      <c r="S14" s="139"/>
      <c r="T14" s="16" t="s">
        <v>47</v>
      </c>
      <c r="U14" s="17" t="str">
        <f>IF(O10="","",O10+SUM(U10:U13))</f>
        <v/>
      </c>
      <c r="V14" s="17" t="str">
        <f>IF(B10="", "", SUM(V10:V13))</f>
        <v/>
      </c>
      <c r="W14" s="18" t="s">
        <v>41</v>
      </c>
      <c r="X14" s="19" t="str">
        <f>IF($B10="","",IF(V14 &gt;= X12, "Y", "N"))</f>
        <v/>
      </c>
      <c r="Y14" s="46"/>
      <c r="Z14" s="5"/>
      <c r="AA14" s="82"/>
      <c r="AB14" s="64"/>
      <c r="AC14" s="64"/>
      <c r="AD14" s="64"/>
      <c r="AE14" s="158"/>
      <c r="AF14" s="62" t="s">
        <v>26</v>
      </c>
      <c r="AG14" s="66" t="e">
        <f>NA()</f>
        <v>#N/A</v>
      </c>
      <c r="AH14" s="66" t="e">
        <f>NA()</f>
        <v>#N/A</v>
      </c>
      <c r="AI14" s="66">
        <v>6</v>
      </c>
      <c r="AJ14" s="66">
        <v>1</v>
      </c>
      <c r="AK14" s="66" t="e">
        <f>NA()</f>
        <v>#N/A</v>
      </c>
      <c r="AL14" s="66" t="e">
        <f>NA()</f>
        <v>#N/A</v>
      </c>
      <c r="AM14" s="66" t="e">
        <f>NA()</f>
        <v>#N/A</v>
      </c>
      <c r="AN14" s="66" t="e">
        <f>NA()</f>
        <v>#N/A</v>
      </c>
      <c r="AO14" s="66" t="e">
        <f>NA()</f>
        <v>#N/A</v>
      </c>
      <c r="AP14" s="66">
        <v>5</v>
      </c>
      <c r="AQ14" s="66">
        <v>2</v>
      </c>
      <c r="AR14" s="66" t="e">
        <f>NA()</f>
        <v>#N/A</v>
      </c>
      <c r="AS14" s="66" t="e">
        <f>NA()</f>
        <v>#N/A</v>
      </c>
      <c r="AT14" s="66" t="e">
        <f>NA()</f>
        <v>#N/A</v>
      </c>
      <c r="AU14" s="66" t="e">
        <f>NA()</f>
        <v>#N/A</v>
      </c>
      <c r="AV14" s="66" t="e">
        <f>NA()</f>
        <v>#N/A</v>
      </c>
      <c r="AW14" s="66" t="e">
        <f>NA()</f>
        <v>#N/A</v>
      </c>
      <c r="AX14" s="66" t="e">
        <f>NA()</f>
        <v>#N/A</v>
      </c>
      <c r="AY14" s="66" t="e">
        <f>NA()</f>
        <v>#N/A</v>
      </c>
      <c r="AZ14" s="66" t="e">
        <f>NA()</f>
        <v>#N/A</v>
      </c>
      <c r="BA14" s="66" t="e">
        <f>NA()</f>
        <v>#N/A</v>
      </c>
      <c r="BB14" s="66">
        <v>3</v>
      </c>
      <c r="BC14" s="66">
        <v>4</v>
      </c>
      <c r="BD14" s="66" t="e">
        <f>NA()</f>
        <v>#N/A</v>
      </c>
      <c r="BE14" s="66" t="e">
        <f>NA()</f>
        <v>#N/A</v>
      </c>
      <c r="BF14" s="66" t="e">
        <f>NA()</f>
        <v>#N/A</v>
      </c>
      <c r="BG14" s="66" t="e">
        <f>NA()</f>
        <v>#N/A</v>
      </c>
      <c r="BH14" s="66" t="e">
        <f>NA()</f>
        <v>#N/A</v>
      </c>
      <c r="BI14" s="66" t="e">
        <f>NA()</f>
        <v>#N/A</v>
      </c>
      <c r="BJ14" s="66" t="e">
        <f>NA()</f>
        <v>#N/A</v>
      </c>
      <c r="BK14" s="66">
        <v>3</v>
      </c>
      <c r="BL14" s="66" t="e">
        <f>NA()</f>
        <v>#N/A</v>
      </c>
      <c r="BM14" s="66" t="e">
        <f>NA()</f>
        <v>#N/A</v>
      </c>
      <c r="BN14" s="66" t="e">
        <f>NA()</f>
        <v>#N/A</v>
      </c>
      <c r="BO14" s="66" t="e">
        <f>NA()</f>
        <v>#N/A</v>
      </c>
      <c r="BP14" s="66" t="e">
        <f>NA()</f>
        <v>#N/A</v>
      </c>
      <c r="BQ14" s="66" t="e">
        <f>NA()</f>
        <v>#N/A</v>
      </c>
      <c r="BR14" s="66">
        <v>4</v>
      </c>
      <c r="BS14" s="66" t="e">
        <f>NA()</f>
        <v>#N/A</v>
      </c>
      <c r="BT14" s="90"/>
      <c r="BU14" s="95" t="str">
        <f t="shared" si="10"/>
        <v>Outer P. Transfer</v>
      </c>
      <c r="BV14" s="96"/>
      <c r="BW14" s="96"/>
      <c r="BX14" s="96">
        <v>1</v>
      </c>
      <c r="BY14" s="96">
        <v>1</v>
      </c>
      <c r="BZ14" s="96"/>
      <c r="CA14" s="96"/>
      <c r="CB14" s="96"/>
      <c r="CC14" s="96"/>
      <c r="CD14" s="96"/>
      <c r="CE14" s="96">
        <v>1</v>
      </c>
      <c r="CF14" s="96">
        <v>1</v>
      </c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>
        <v>1</v>
      </c>
      <c r="CR14" s="96">
        <v>2</v>
      </c>
      <c r="CS14" s="96"/>
      <c r="CT14" s="96"/>
      <c r="CU14" s="96"/>
      <c r="CV14" s="96"/>
      <c r="CW14" s="96"/>
      <c r="CX14" s="96"/>
      <c r="CY14" s="96"/>
      <c r="CZ14" s="96">
        <v>3</v>
      </c>
      <c r="DA14" s="96"/>
      <c r="DB14" s="96"/>
      <c r="DC14" s="96"/>
      <c r="DD14" s="96"/>
      <c r="DE14" s="96"/>
      <c r="DF14" s="96"/>
      <c r="DG14" s="96">
        <v>9</v>
      </c>
      <c r="DH14" s="96"/>
      <c r="DI14" s="65" t="str">
        <f t="shared" si="11"/>
        <v>Outer P. Transfer</v>
      </c>
      <c r="DJ14" s="90"/>
      <c r="DK14" s="90"/>
      <c r="DL14" s="90"/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0"/>
      <c r="EB14" s="90"/>
      <c r="EC14" s="90"/>
      <c r="ED14" s="90"/>
      <c r="EE14" s="90"/>
      <c r="EF14" s="90"/>
      <c r="EG14" s="90"/>
      <c r="EH14" s="90"/>
      <c r="EI14" s="90"/>
      <c r="EJ14" s="90"/>
      <c r="EK14" s="90"/>
      <c r="EL14" s="90"/>
      <c r="EM14" s="90"/>
      <c r="EN14" s="90"/>
      <c r="EO14" s="90"/>
      <c r="EP14" s="90"/>
      <c r="EQ14" s="90"/>
      <c r="ER14" s="90"/>
      <c r="ES14" s="90"/>
      <c r="ET14" s="90"/>
      <c r="EU14" s="90"/>
      <c r="EV14" s="90"/>
      <c r="EW14" s="64"/>
      <c r="EX14" s="72">
        <v>1964</v>
      </c>
      <c r="EY14" s="81"/>
      <c r="EZ14" s="81"/>
      <c r="FA14" s="81"/>
      <c r="FB14" s="80"/>
      <c r="FC14" s="81"/>
      <c r="FD14" s="81"/>
    </row>
    <row r="15" spans="1:168" ht="12" customHeight="1" x14ac:dyDescent="0.15">
      <c r="A15" s="4"/>
      <c r="B15" s="124"/>
      <c r="C15" s="119" t="str">
        <f>IF(B15="", "", "to")</f>
        <v/>
      </c>
      <c r="D15" s="127"/>
      <c r="E15" s="130" t="str">
        <f t="shared" ref="E15" si="19">IF(B15="","",IF(BT15&lt;0,BT15,""))</f>
        <v/>
      </c>
      <c r="F15" s="121" t="s">
        <v>85</v>
      </c>
      <c r="G15" s="133" t="str">
        <f t="shared" ref="G15" si="20">IF(B15="","",IF(OR(BT15&gt;0,AND(BT15&lt;0,F15="Y")),ABS(BT15),0))</f>
        <v/>
      </c>
      <c r="H15" s="115"/>
      <c r="I15" s="117" t="str">
        <f t="shared" ref="I15" si="21">IF(B15="","",ROUNDUP(G15*H15,0))</f>
        <v/>
      </c>
      <c r="J15" s="119" t="str" cm="1">
        <f t="array" ref="J15">IF(B15="", "", _xlfn.XLOOKUP(B15, Origins, _xlfn.XLOOKUP(D15, Destinations, Maneuver_Difficulties,"")))</f>
        <v/>
      </c>
      <c r="K15" s="119" t="str">
        <f t="shared" ref="K15" si="22">IF(AND(H15&lt;1, H15&gt;0), ROUNDUP(J15/H15, 0), J15)</f>
        <v/>
      </c>
      <c r="L15" s="121"/>
      <c r="M15" s="98" t="str">
        <f>IF(B15="","",IF(ISNA(FB15),"-",IF(AND(L15-FC15 &gt;= 0, MOD(L15-FC15,FD15)=0),"Y","N")))</f>
        <v/>
      </c>
      <c r="N15" s="98" t="str">
        <f t="shared" ref="N15" si="23">IF(L15="", "", L15+I15)</f>
        <v/>
      </c>
      <c r="O15" s="101"/>
      <c r="P15" s="13">
        <v>1</v>
      </c>
      <c r="Q15" s="14"/>
      <c r="R15" s="13" t="str">
        <f>_xlfn.XLOOKUP(Q15, $AB$5:$AB$10, $AC$5:$AC$10, "", 0)</f>
        <v/>
      </c>
      <c r="S15" s="13" t="str">
        <f>IF(Q15="Ion Thruster", 5 * I15, _xlfn.XLOOKUP(Q15, $AB$5:$AB$10, $AD$5:$AD$10, "", 0))</f>
        <v/>
      </c>
      <c r="T15" s="15"/>
      <c r="U15" s="13" t="str">
        <f>IF(R15="", "", R15*T15)</f>
        <v/>
      </c>
      <c r="V15" s="13" t="str">
        <f>IF(S15="", "", S15*T15)</f>
        <v/>
      </c>
      <c r="W15" s="103"/>
      <c r="X15" s="104"/>
      <c r="Y15" s="43"/>
      <c r="Z15" s="5"/>
      <c r="AA15" s="82"/>
      <c r="AB15" s="64"/>
      <c r="AC15" s="64"/>
      <c r="AD15" s="64"/>
      <c r="AE15" s="158"/>
      <c r="AF15" s="62" t="s">
        <v>27</v>
      </c>
      <c r="AG15" s="66" t="e">
        <f>NA()</f>
        <v>#N/A</v>
      </c>
      <c r="AH15" s="66" t="e">
        <f>NA()</f>
        <v>#N/A</v>
      </c>
      <c r="AI15" s="66">
        <v>5</v>
      </c>
      <c r="AJ15" s="66" t="e">
        <f>NA()</f>
        <v>#N/A</v>
      </c>
      <c r="AK15" s="66" t="e">
        <f>NA()</f>
        <v>#N/A</v>
      </c>
      <c r="AL15" s="66" t="e">
        <f>NA()</f>
        <v>#N/A</v>
      </c>
      <c r="AM15" s="66" t="e">
        <f>NA()</f>
        <v>#N/A</v>
      </c>
      <c r="AN15" s="66">
        <v>4</v>
      </c>
      <c r="AO15" s="66">
        <v>5</v>
      </c>
      <c r="AP15" s="66" t="e">
        <f>NA()</f>
        <v>#N/A</v>
      </c>
      <c r="AQ15" s="66" t="e">
        <f>NA()</f>
        <v>#N/A</v>
      </c>
      <c r="AR15" s="66" t="e">
        <f>NA()</f>
        <v>#N/A</v>
      </c>
      <c r="AS15" s="66">
        <v>0</v>
      </c>
      <c r="AT15" s="66">
        <v>1</v>
      </c>
      <c r="AU15" s="66" t="e">
        <f>NA()</f>
        <v>#N/A</v>
      </c>
      <c r="AV15" s="66" t="e">
        <f>NA()</f>
        <v>#N/A</v>
      </c>
      <c r="AW15" s="66" t="e">
        <f>NA()</f>
        <v>#N/A</v>
      </c>
      <c r="AX15" s="66" t="e">
        <f>NA()</f>
        <v>#N/A</v>
      </c>
      <c r="AY15" s="66" t="e">
        <f>NA()</f>
        <v>#N/A</v>
      </c>
      <c r="AZ15" s="66" t="e">
        <f>NA()</f>
        <v>#N/A</v>
      </c>
      <c r="BA15" s="66" t="e">
        <f>NA()</f>
        <v>#N/A</v>
      </c>
      <c r="BB15" s="66" t="e">
        <f>NA()</f>
        <v>#N/A</v>
      </c>
      <c r="BC15" s="66" t="e">
        <f>NA()</f>
        <v>#N/A</v>
      </c>
      <c r="BD15" s="66" t="e">
        <f>NA()</f>
        <v>#N/A</v>
      </c>
      <c r="BE15" s="66" t="e">
        <f>NA()</f>
        <v>#N/A</v>
      </c>
      <c r="BF15" s="66" t="e">
        <f>NA()</f>
        <v>#N/A</v>
      </c>
      <c r="BG15" s="66" t="e">
        <f>NA()</f>
        <v>#N/A</v>
      </c>
      <c r="BH15" s="66" t="e">
        <f>NA()</f>
        <v>#N/A</v>
      </c>
      <c r="BI15" s="66" t="e">
        <f>NA()</f>
        <v>#N/A</v>
      </c>
      <c r="BJ15" s="66" t="e">
        <f>NA()</f>
        <v>#N/A</v>
      </c>
      <c r="BK15" s="66" t="e">
        <f>NA()</f>
        <v>#N/A</v>
      </c>
      <c r="BL15" s="66" t="e">
        <f>NA()</f>
        <v>#N/A</v>
      </c>
      <c r="BM15" s="66" t="e">
        <f>NA()</f>
        <v>#N/A</v>
      </c>
      <c r="BN15" s="66" t="e">
        <f>NA()</f>
        <v>#N/A</v>
      </c>
      <c r="BO15" s="66" t="e">
        <f>NA()</f>
        <v>#N/A</v>
      </c>
      <c r="BP15" s="66" t="e">
        <f>NA()</f>
        <v>#N/A</v>
      </c>
      <c r="BQ15" s="66" t="e">
        <f>NA()</f>
        <v>#N/A</v>
      </c>
      <c r="BR15" s="66" t="e">
        <f>NA()</f>
        <v>#N/A</v>
      </c>
      <c r="BS15" s="66" t="e">
        <f>NA()</f>
        <v>#N/A</v>
      </c>
      <c r="BT15" s="94" t="e" cm="1">
        <f t="array" ref="BT15">_xlfn.XLOOKUP(B15,Origins,_xlfn.XLOOKUP(D15,Destinations,Maneuver_Years))</f>
        <v>#N/A</v>
      </c>
      <c r="BU15" s="95" t="str">
        <f t="shared" si="10"/>
        <v>Mars Orbit</v>
      </c>
      <c r="BV15" s="96"/>
      <c r="BW15" s="96"/>
      <c r="BX15" s="96">
        <v>3</v>
      </c>
      <c r="BY15" s="96"/>
      <c r="BZ15" s="96"/>
      <c r="CA15" s="96"/>
      <c r="CB15" s="96"/>
      <c r="CC15" s="96">
        <v>2</v>
      </c>
      <c r="CD15" s="96">
        <v>1</v>
      </c>
      <c r="CE15" s="96"/>
      <c r="CF15" s="96"/>
      <c r="CG15" s="96"/>
      <c r="CH15" s="96"/>
      <c r="CI15" s="96">
        <v>-1</v>
      </c>
      <c r="CJ15" s="96"/>
      <c r="CK15" s="96"/>
      <c r="CL15" s="96"/>
      <c r="CM15" s="96"/>
      <c r="CN15" s="96"/>
      <c r="CO15" s="96"/>
      <c r="CP15" s="96"/>
      <c r="CQ15" s="96"/>
      <c r="CR15" s="96"/>
      <c r="CS15" s="96"/>
      <c r="CT15" s="96"/>
      <c r="CU15" s="96"/>
      <c r="CV15" s="96"/>
      <c r="CW15" s="96"/>
      <c r="CX15" s="96"/>
      <c r="CY15" s="96"/>
      <c r="CZ15" s="96"/>
      <c r="DA15" s="96"/>
      <c r="DB15" s="96"/>
      <c r="DC15" s="96"/>
      <c r="DD15" s="96"/>
      <c r="DE15" s="96"/>
      <c r="DF15" s="96"/>
      <c r="DG15" s="96"/>
      <c r="DH15" s="96"/>
      <c r="DI15" s="65" t="str">
        <f t="shared" si="11"/>
        <v>Mars Orbit</v>
      </c>
      <c r="DJ15" s="90"/>
      <c r="DK15" s="90"/>
      <c r="DL15" s="90"/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>
        <v>1</v>
      </c>
      <c r="DX15" s="90"/>
      <c r="DY15" s="90"/>
      <c r="DZ15" s="90"/>
      <c r="EA15" s="90"/>
      <c r="EB15" s="90"/>
      <c r="EC15" s="90"/>
      <c r="ED15" s="90"/>
      <c r="EE15" s="90"/>
      <c r="EF15" s="90"/>
      <c r="EG15" s="90"/>
      <c r="EH15" s="90"/>
      <c r="EI15" s="90"/>
      <c r="EJ15" s="90"/>
      <c r="EK15" s="90"/>
      <c r="EL15" s="90"/>
      <c r="EM15" s="90"/>
      <c r="EN15" s="90"/>
      <c r="EO15" s="90"/>
      <c r="EP15" s="90"/>
      <c r="EQ15" s="90"/>
      <c r="ER15" s="90"/>
      <c r="ES15" s="90"/>
      <c r="ET15" s="90"/>
      <c r="EU15" s="90"/>
      <c r="EV15" s="90"/>
      <c r="EW15" s="64"/>
      <c r="EX15" s="72">
        <v>1965</v>
      </c>
      <c r="EY15" s="81"/>
      <c r="EZ15" s="81"/>
      <c r="FA15" s="81"/>
      <c r="FB15" s="80" t="e">
        <f>_xlfn.XLOOKUP(_xlfn.CONCAT($B15, ",", $D15), $EY$5:$EY$12, $EY$5:$EY$12)</f>
        <v>#N/A</v>
      </c>
      <c r="FC15" s="80" t="e">
        <f>_xlfn.XLOOKUP($FB15, $EY$5:$EY$12, $EZ$5:$EZ$12)</f>
        <v>#N/A</v>
      </c>
      <c r="FD15" s="80" t="e">
        <f>_xlfn.XLOOKUP($FB15, $EY$5:$EY$12, $FA$5:$FA$12)</f>
        <v>#N/A</v>
      </c>
    </row>
    <row r="16" spans="1:168" ht="12" customHeight="1" x14ac:dyDescent="0.15">
      <c r="A16" s="4"/>
      <c r="B16" s="125"/>
      <c r="C16" s="119"/>
      <c r="D16" s="128"/>
      <c r="E16" s="131"/>
      <c r="F16" s="166"/>
      <c r="G16" s="134"/>
      <c r="H16" s="115"/>
      <c r="I16" s="117"/>
      <c r="J16" s="119"/>
      <c r="K16" s="119"/>
      <c r="L16" s="122"/>
      <c r="M16" s="99"/>
      <c r="N16" s="99"/>
      <c r="O16" s="101"/>
      <c r="P16" s="13">
        <v>2</v>
      </c>
      <c r="Q16" s="14"/>
      <c r="R16" s="13" t="str">
        <f>_xlfn.XLOOKUP(Q16, $AB$5:$AB$10, $AC$5:$AC$10, "", 0)</f>
        <v/>
      </c>
      <c r="S16" s="13" t="str">
        <f>IF(Q16="Ion Thruster", 5 * I16, _xlfn.XLOOKUP(Q16, $AB$5:$AB$10, $AD$5:$AD$10, "", 0))</f>
        <v/>
      </c>
      <c r="T16" s="15"/>
      <c r="U16" s="13" t="str">
        <f t="shared" ref="U16:U18" si="24">IF(R16="", "", R16*T16)</f>
        <v/>
      </c>
      <c r="V16" s="13" t="str">
        <f t="shared" ref="V16:V18" si="25">IF(S16="", "", S16*T16)</f>
        <v/>
      </c>
      <c r="W16" s="105"/>
      <c r="X16" s="106"/>
      <c r="Y16" s="44"/>
      <c r="Z16" s="5"/>
      <c r="AA16" s="82"/>
      <c r="AB16" s="64"/>
      <c r="AC16" s="64"/>
      <c r="AD16" s="64"/>
      <c r="AE16" s="158"/>
      <c r="AF16" s="62" t="s">
        <v>29</v>
      </c>
      <c r="AG16" s="66" t="e">
        <f>NA()</f>
        <v>#N/A</v>
      </c>
      <c r="AH16" s="66" t="e">
        <f>NA()</f>
        <v>#N/A</v>
      </c>
      <c r="AI16" s="66" t="e">
        <f>NA()</f>
        <v>#N/A</v>
      </c>
      <c r="AJ16" s="66" t="e">
        <f>NA()</f>
        <v>#N/A</v>
      </c>
      <c r="AK16" s="66" t="e">
        <f>NA()</f>
        <v>#N/A</v>
      </c>
      <c r="AL16" s="66" t="e">
        <f>NA()</f>
        <v>#N/A</v>
      </c>
      <c r="AM16" s="66" t="e">
        <f>NA()</f>
        <v>#N/A</v>
      </c>
      <c r="AN16" s="66" t="e">
        <f>NA()</f>
        <v>#N/A</v>
      </c>
      <c r="AO16" s="66" t="e">
        <f>NA()</f>
        <v>#N/A</v>
      </c>
      <c r="AP16" s="66">
        <v>3</v>
      </c>
      <c r="AQ16" s="66">
        <v>1</v>
      </c>
      <c r="AR16" s="66" t="e">
        <f>NA()</f>
        <v>#N/A</v>
      </c>
      <c r="AS16" s="66">
        <v>3</v>
      </c>
      <c r="AT16" s="66" t="e">
        <f>NA()</f>
        <v>#N/A</v>
      </c>
      <c r="AU16" s="66" t="e">
        <f>NA()</f>
        <v>#N/A</v>
      </c>
      <c r="AV16" s="66" t="e">
        <f>NA()</f>
        <v>#N/A</v>
      </c>
      <c r="AW16" s="66" t="e">
        <f>NA()</f>
        <v>#N/A</v>
      </c>
      <c r="AX16" s="66" t="e">
        <f>NA()</f>
        <v>#N/A</v>
      </c>
      <c r="AY16" s="66" t="e">
        <f>NA()</f>
        <v>#N/A</v>
      </c>
      <c r="AZ16" s="66" t="e">
        <f>NA()</f>
        <v>#N/A</v>
      </c>
      <c r="BA16" s="66" t="e">
        <f>NA()</f>
        <v>#N/A</v>
      </c>
      <c r="BB16" s="66" t="e">
        <f>NA()</f>
        <v>#N/A</v>
      </c>
      <c r="BC16" s="66">
        <v>4</v>
      </c>
      <c r="BD16" s="66" t="e">
        <f>NA()</f>
        <v>#N/A</v>
      </c>
      <c r="BE16" s="66" t="e">
        <f>NA()</f>
        <v>#N/A</v>
      </c>
      <c r="BF16" s="66" t="e">
        <f>NA()</f>
        <v>#N/A</v>
      </c>
      <c r="BG16" s="66" t="e">
        <f>NA()</f>
        <v>#N/A</v>
      </c>
      <c r="BH16" s="66" t="e">
        <f>NA()</f>
        <v>#N/A</v>
      </c>
      <c r="BI16" s="66" t="e">
        <f>NA()</f>
        <v>#N/A</v>
      </c>
      <c r="BJ16" s="66" t="e">
        <f>NA()</f>
        <v>#N/A</v>
      </c>
      <c r="BK16" s="66" t="e">
        <f>NA()</f>
        <v>#N/A</v>
      </c>
      <c r="BL16" s="66" t="e">
        <f>NA()</f>
        <v>#N/A</v>
      </c>
      <c r="BM16" s="66" t="e">
        <f>NA()</f>
        <v>#N/A</v>
      </c>
      <c r="BN16" s="66" t="e">
        <f>NA()</f>
        <v>#N/A</v>
      </c>
      <c r="BO16" s="66" t="e">
        <f>NA()</f>
        <v>#N/A</v>
      </c>
      <c r="BP16" s="66" t="e">
        <f>NA()</f>
        <v>#N/A</v>
      </c>
      <c r="BQ16" s="66" t="e">
        <f>NA()</f>
        <v>#N/A</v>
      </c>
      <c r="BR16" s="66" t="e">
        <f>NA()</f>
        <v>#N/A</v>
      </c>
      <c r="BS16" s="66" t="e">
        <f>NA()</f>
        <v>#N/A</v>
      </c>
      <c r="BT16" s="93"/>
      <c r="BU16" s="95" t="str">
        <f t="shared" si="10"/>
        <v>Mars Fly-by</v>
      </c>
      <c r="BV16" s="96"/>
      <c r="BW16" s="96"/>
      <c r="BX16" s="96"/>
      <c r="BY16" s="96"/>
      <c r="BZ16" s="96"/>
      <c r="CA16" s="96"/>
      <c r="CB16" s="96"/>
      <c r="CC16" s="96"/>
      <c r="CD16" s="96"/>
      <c r="CE16" s="96">
        <v>1</v>
      </c>
      <c r="CF16" s="96"/>
      <c r="CG16" s="96"/>
      <c r="CH16" s="96"/>
      <c r="CI16" s="96"/>
      <c r="CJ16" s="96"/>
      <c r="CK16" s="96">
        <v>-1</v>
      </c>
      <c r="CL16" s="96"/>
      <c r="CM16" s="96"/>
      <c r="CN16" s="96"/>
      <c r="CO16" s="96"/>
      <c r="CP16" s="96"/>
      <c r="CQ16" s="96"/>
      <c r="CR16" s="96">
        <v>3</v>
      </c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65" t="str">
        <f t="shared" si="11"/>
        <v>Mars Fly-by</v>
      </c>
      <c r="DJ16" s="90"/>
      <c r="DK16" s="90"/>
      <c r="DL16" s="90"/>
      <c r="DM16" s="90"/>
      <c r="DN16" s="90"/>
      <c r="DO16" s="90"/>
      <c r="DP16" s="90"/>
      <c r="DQ16" s="90"/>
      <c r="DR16" s="90"/>
      <c r="DS16" s="90">
        <v>1</v>
      </c>
      <c r="DT16" s="90"/>
      <c r="DU16" s="90"/>
      <c r="DV16" s="90"/>
      <c r="DW16" s="90"/>
      <c r="DX16" s="90"/>
      <c r="DY16" s="90"/>
      <c r="DZ16" s="90"/>
      <c r="EA16" s="90"/>
      <c r="EB16" s="90"/>
      <c r="EC16" s="90"/>
      <c r="ED16" s="90"/>
      <c r="EE16" s="90"/>
      <c r="EF16" s="90"/>
      <c r="EG16" s="90"/>
      <c r="EH16" s="90"/>
      <c r="EI16" s="90"/>
      <c r="EJ16" s="90"/>
      <c r="EK16" s="90"/>
      <c r="EL16" s="90"/>
      <c r="EM16" s="90"/>
      <c r="EN16" s="90"/>
      <c r="EO16" s="90"/>
      <c r="EP16" s="90"/>
      <c r="EQ16" s="90"/>
      <c r="ER16" s="90"/>
      <c r="ES16" s="90"/>
      <c r="ET16" s="90"/>
      <c r="EU16" s="90"/>
      <c r="EV16" s="90"/>
      <c r="EW16" s="64"/>
      <c r="EX16" s="72">
        <v>1966</v>
      </c>
      <c r="EY16" s="81"/>
      <c r="EZ16" s="81"/>
      <c r="FA16" s="81"/>
      <c r="FB16" s="80"/>
      <c r="FC16" s="81"/>
      <c r="FD16" s="81"/>
    </row>
    <row r="17" spans="1:160" ht="12" customHeight="1" x14ac:dyDescent="0.15">
      <c r="A17" s="4"/>
      <c r="B17" s="125"/>
      <c r="C17" s="119"/>
      <c r="D17" s="128"/>
      <c r="E17" s="131"/>
      <c r="F17" s="166"/>
      <c r="G17" s="134"/>
      <c r="H17" s="115"/>
      <c r="I17" s="117"/>
      <c r="J17" s="119"/>
      <c r="K17" s="119"/>
      <c r="L17" s="122"/>
      <c r="M17" s="99"/>
      <c r="N17" s="99"/>
      <c r="O17" s="101"/>
      <c r="P17" s="13">
        <v>3</v>
      </c>
      <c r="Q17" s="14"/>
      <c r="R17" s="13" t="str">
        <f>_xlfn.XLOOKUP(Q17, $AB$5:$AB$10, $AC$5:$AC$10, "", 0)</f>
        <v/>
      </c>
      <c r="S17" s="13" t="str">
        <f>IF(Q17="Ion Thruster", 5 * I17, _xlfn.XLOOKUP(Q17, $AB$5:$AB$10, $AD$5:$AD$10, "", 0))</f>
        <v/>
      </c>
      <c r="T17" s="15"/>
      <c r="U17" s="13" t="str">
        <f t="shared" si="24"/>
        <v/>
      </c>
      <c r="V17" s="13" t="str">
        <f t="shared" si="25"/>
        <v/>
      </c>
      <c r="W17" s="107" t="s">
        <v>48</v>
      </c>
      <c r="X17" s="109" t="str">
        <f>IF(B15="", "", K15*U19)</f>
        <v/>
      </c>
      <c r="Y17" s="45"/>
      <c r="Z17" s="5"/>
      <c r="AA17" s="82"/>
      <c r="AB17" s="64"/>
      <c r="AC17" s="64"/>
      <c r="AD17" s="64"/>
      <c r="AE17" s="158"/>
      <c r="AF17" s="62" t="s">
        <v>35</v>
      </c>
      <c r="AG17" s="66" t="e">
        <f>NA()</f>
        <v>#N/A</v>
      </c>
      <c r="AH17" s="66" t="e">
        <f>NA()</f>
        <v>#N/A</v>
      </c>
      <c r="AI17" s="66" t="e">
        <f>NA()</f>
        <v>#N/A</v>
      </c>
      <c r="AJ17" s="66" t="e">
        <f>NA()</f>
        <v>#N/A</v>
      </c>
      <c r="AK17" s="66" t="e">
        <f>NA()</f>
        <v>#N/A</v>
      </c>
      <c r="AL17" s="66" t="e">
        <f>NA()</f>
        <v>#N/A</v>
      </c>
      <c r="AM17" s="66" t="e">
        <f>NA()</f>
        <v>#N/A</v>
      </c>
      <c r="AN17" s="66" t="e">
        <f>NA()</f>
        <v>#N/A</v>
      </c>
      <c r="AO17" s="66" t="e">
        <f>NA()</f>
        <v>#N/A</v>
      </c>
      <c r="AP17" s="66">
        <v>3</v>
      </c>
      <c r="AQ17" s="66" t="e">
        <f>NA()</f>
        <v>#N/A</v>
      </c>
      <c r="AR17" s="66" t="e">
        <f>NA()</f>
        <v>#N/A</v>
      </c>
      <c r="AS17" s="66" t="e">
        <f>NA()</f>
        <v>#N/A</v>
      </c>
      <c r="AT17" s="66" t="e">
        <f>NA()</f>
        <v>#N/A</v>
      </c>
      <c r="AU17" s="66" t="e">
        <f>NA()</f>
        <v>#N/A</v>
      </c>
      <c r="AV17" s="66" t="e">
        <f>NA()</f>
        <v>#N/A</v>
      </c>
      <c r="AW17" s="66" t="e">
        <f>NA()</f>
        <v>#N/A</v>
      </c>
      <c r="AX17" s="66" t="e">
        <f>NA()</f>
        <v>#N/A</v>
      </c>
      <c r="AY17" s="66" t="e">
        <f>NA()</f>
        <v>#N/A</v>
      </c>
      <c r="AZ17" s="66" t="e">
        <f>NA()</f>
        <v>#N/A</v>
      </c>
      <c r="BA17" s="66" t="e">
        <f>NA()</f>
        <v>#N/A</v>
      </c>
      <c r="BB17" s="66" t="e">
        <f>NA()</f>
        <v>#N/A</v>
      </c>
      <c r="BC17" s="66" t="e">
        <f>NA()</f>
        <v>#N/A</v>
      </c>
      <c r="BD17" s="66" t="e">
        <f>NA()</f>
        <v>#N/A</v>
      </c>
      <c r="BE17" s="66" t="e">
        <f>NA()</f>
        <v>#N/A</v>
      </c>
      <c r="BF17" s="66" t="e">
        <f>NA()</f>
        <v>#N/A</v>
      </c>
      <c r="BG17" s="66" t="e">
        <f>NA()</f>
        <v>#N/A</v>
      </c>
      <c r="BH17" s="66" t="e">
        <f>NA()</f>
        <v>#N/A</v>
      </c>
      <c r="BI17" s="66" t="e">
        <f>NA()</f>
        <v>#N/A</v>
      </c>
      <c r="BJ17" s="66" t="e">
        <f>NA()</f>
        <v>#N/A</v>
      </c>
      <c r="BK17" s="66" t="e">
        <f>NA()</f>
        <v>#N/A</v>
      </c>
      <c r="BL17" s="66" t="e">
        <f>NA()</f>
        <v>#N/A</v>
      </c>
      <c r="BM17" s="66" t="e">
        <f>NA()</f>
        <v>#N/A</v>
      </c>
      <c r="BN17" s="66" t="e">
        <f>NA()</f>
        <v>#N/A</v>
      </c>
      <c r="BO17" s="66" t="e">
        <f>NA()</f>
        <v>#N/A</v>
      </c>
      <c r="BP17" s="66" t="e">
        <f>NA()</f>
        <v>#N/A</v>
      </c>
      <c r="BQ17" s="66" t="e">
        <f>NA()</f>
        <v>#N/A</v>
      </c>
      <c r="BR17" s="66" t="e">
        <f>NA()</f>
        <v>#N/A</v>
      </c>
      <c r="BS17" s="66" t="e">
        <f>NA()</f>
        <v>#N/A</v>
      </c>
      <c r="BT17" s="90"/>
      <c r="BU17" s="95" t="str">
        <f t="shared" si="10"/>
        <v>Mars</v>
      </c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65" t="str">
        <f t="shared" si="11"/>
        <v>Mars</v>
      </c>
      <c r="DJ17" s="90"/>
      <c r="DK17" s="90"/>
      <c r="DL17" s="90"/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0"/>
      <c r="EB17" s="90"/>
      <c r="EC17" s="90"/>
      <c r="ED17" s="90"/>
      <c r="EE17" s="90"/>
      <c r="EF17" s="90"/>
      <c r="EG17" s="90"/>
      <c r="EH17" s="90"/>
      <c r="EI17" s="90"/>
      <c r="EJ17" s="90"/>
      <c r="EK17" s="90"/>
      <c r="EL17" s="90"/>
      <c r="EM17" s="90"/>
      <c r="EN17" s="90"/>
      <c r="EO17" s="90"/>
      <c r="EP17" s="90"/>
      <c r="EQ17" s="90"/>
      <c r="ER17" s="90"/>
      <c r="ES17" s="90"/>
      <c r="ET17" s="90"/>
      <c r="EU17" s="90"/>
      <c r="EV17" s="90"/>
      <c r="EW17" s="64"/>
      <c r="EX17" s="72">
        <v>1967</v>
      </c>
      <c r="EY17" s="81"/>
      <c r="EZ17" s="81"/>
      <c r="FA17" s="81"/>
      <c r="FB17" s="80"/>
      <c r="FC17" s="81"/>
      <c r="FD17" s="81"/>
    </row>
    <row r="18" spans="1:160" ht="12" customHeight="1" x14ac:dyDescent="0.15">
      <c r="A18" s="4"/>
      <c r="B18" s="125"/>
      <c r="C18" s="119"/>
      <c r="D18" s="128"/>
      <c r="E18" s="131"/>
      <c r="F18" s="166"/>
      <c r="G18" s="134"/>
      <c r="H18" s="115"/>
      <c r="I18" s="117"/>
      <c r="J18" s="119"/>
      <c r="K18" s="119"/>
      <c r="L18" s="122"/>
      <c r="M18" s="99"/>
      <c r="N18" s="99"/>
      <c r="O18" s="101"/>
      <c r="P18" s="13">
        <v>4</v>
      </c>
      <c r="Q18" s="14"/>
      <c r="R18" s="13" t="str">
        <f>_xlfn.XLOOKUP(Q18, $AB$5:$AB$10, $AC$5:$AC$10, "", 0)</f>
        <v/>
      </c>
      <c r="S18" s="13" t="str">
        <f>IF(Q18="Ion Thruster", 5 * I18, _xlfn.XLOOKUP(Q18, $AB$5:$AB$10, $AD$5:$AD$10, "", 0))</f>
        <v/>
      </c>
      <c r="T18" s="15"/>
      <c r="U18" s="13" t="str">
        <f t="shared" si="24"/>
        <v/>
      </c>
      <c r="V18" s="13" t="str">
        <f t="shared" si="25"/>
        <v/>
      </c>
      <c r="W18" s="108"/>
      <c r="X18" s="110"/>
      <c r="Y18" s="44"/>
      <c r="Z18" s="5"/>
      <c r="AA18" s="82"/>
      <c r="AB18" s="64"/>
      <c r="AC18" s="64"/>
      <c r="AD18" s="64"/>
      <c r="AE18" s="158"/>
      <c r="AF18" s="62" t="s">
        <v>36</v>
      </c>
      <c r="AG18" s="66" t="e">
        <f>NA()</f>
        <v>#N/A</v>
      </c>
      <c r="AH18" s="66" t="e">
        <f>NA()</f>
        <v>#N/A</v>
      </c>
      <c r="AI18" s="66" t="e">
        <f>NA()</f>
        <v>#N/A</v>
      </c>
      <c r="AJ18" s="66" t="e">
        <f>NA()</f>
        <v>#N/A</v>
      </c>
      <c r="AK18" s="66" t="e">
        <f>NA()</f>
        <v>#N/A</v>
      </c>
      <c r="AL18" s="66" t="e">
        <f>NA()</f>
        <v>#N/A</v>
      </c>
      <c r="AM18" s="66" t="e">
        <f>NA()</f>
        <v>#N/A</v>
      </c>
      <c r="AN18" s="66" t="e">
        <f>NA()</f>
        <v>#N/A</v>
      </c>
      <c r="AO18" s="66" t="e">
        <f>NA()</f>
        <v>#N/A</v>
      </c>
      <c r="AP18" s="66">
        <v>1</v>
      </c>
      <c r="AQ18" s="66" t="e">
        <f>NA()</f>
        <v>#N/A</v>
      </c>
      <c r="AR18" s="66" t="e">
        <f>NA()</f>
        <v>#N/A</v>
      </c>
      <c r="AS18" s="66" t="e">
        <f>NA()</f>
        <v>#N/A</v>
      </c>
      <c r="AT18" s="66" t="e">
        <f>NA()</f>
        <v>#N/A</v>
      </c>
      <c r="AU18" s="66" t="e">
        <f>NA()</f>
        <v>#N/A</v>
      </c>
      <c r="AV18" s="66" t="e">
        <f>NA()</f>
        <v>#N/A</v>
      </c>
      <c r="AW18" s="66" t="e">
        <f>NA()</f>
        <v>#N/A</v>
      </c>
      <c r="AX18" s="66" t="e">
        <f>NA()</f>
        <v>#N/A</v>
      </c>
      <c r="AY18" s="66" t="e">
        <f>NA()</f>
        <v>#N/A</v>
      </c>
      <c r="AZ18" s="66" t="e">
        <f>NA()</f>
        <v>#N/A</v>
      </c>
      <c r="BA18" s="66" t="e">
        <f>NA()</f>
        <v>#N/A</v>
      </c>
      <c r="BB18" s="66" t="e">
        <f>NA()</f>
        <v>#N/A</v>
      </c>
      <c r="BC18" s="66" t="e">
        <f>NA()</f>
        <v>#N/A</v>
      </c>
      <c r="BD18" s="66" t="e">
        <f>NA()</f>
        <v>#N/A</v>
      </c>
      <c r="BE18" s="66" t="e">
        <f>NA()</f>
        <v>#N/A</v>
      </c>
      <c r="BF18" s="66" t="e">
        <f>NA()</f>
        <v>#N/A</v>
      </c>
      <c r="BG18" s="66" t="e">
        <f>NA()</f>
        <v>#N/A</v>
      </c>
      <c r="BH18" s="66" t="e">
        <f>NA()</f>
        <v>#N/A</v>
      </c>
      <c r="BI18" s="66" t="e">
        <f>NA()</f>
        <v>#N/A</v>
      </c>
      <c r="BJ18" s="66" t="e">
        <f>NA()</f>
        <v>#N/A</v>
      </c>
      <c r="BK18" s="66" t="e">
        <f>NA()</f>
        <v>#N/A</v>
      </c>
      <c r="BL18" s="66" t="e">
        <f>NA()</f>
        <v>#N/A</v>
      </c>
      <c r="BM18" s="66" t="e">
        <f>NA()</f>
        <v>#N/A</v>
      </c>
      <c r="BN18" s="66" t="e">
        <f>NA()</f>
        <v>#N/A</v>
      </c>
      <c r="BO18" s="66" t="e">
        <f>NA()</f>
        <v>#N/A</v>
      </c>
      <c r="BP18" s="66" t="e">
        <f>NA()</f>
        <v>#N/A</v>
      </c>
      <c r="BQ18" s="66" t="e">
        <f>NA()</f>
        <v>#N/A</v>
      </c>
      <c r="BR18" s="66" t="e">
        <f>NA()</f>
        <v>#N/A</v>
      </c>
      <c r="BS18" s="66" t="e">
        <f>NA()</f>
        <v>#N/A</v>
      </c>
      <c r="BT18" s="90"/>
      <c r="BU18" s="95" t="str">
        <f t="shared" si="10"/>
        <v>Phobos</v>
      </c>
      <c r="BV18" s="96"/>
      <c r="BW18" s="96"/>
      <c r="BX18" s="96"/>
      <c r="BY18" s="96"/>
      <c r="BZ18" s="96"/>
      <c r="CA18" s="96"/>
      <c r="CB18" s="96"/>
      <c r="CC18" s="96"/>
      <c r="CD18" s="96"/>
      <c r="CE18" s="96">
        <v>-1</v>
      </c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65" t="str">
        <f t="shared" si="11"/>
        <v>Phobos</v>
      </c>
      <c r="DJ18" s="90"/>
      <c r="DK18" s="90"/>
      <c r="DL18" s="90"/>
      <c r="DM18" s="90"/>
      <c r="DN18" s="90"/>
      <c r="DO18" s="90"/>
      <c r="DP18" s="90"/>
      <c r="DQ18" s="90"/>
      <c r="DR18" s="90"/>
      <c r="DS18" s="90">
        <v>1</v>
      </c>
      <c r="DT18" s="90"/>
      <c r="DU18" s="90"/>
      <c r="DV18" s="90"/>
      <c r="DW18" s="90"/>
      <c r="DX18" s="90"/>
      <c r="DY18" s="90"/>
      <c r="DZ18" s="90"/>
      <c r="EA18" s="90"/>
      <c r="EB18" s="90"/>
      <c r="EC18" s="90"/>
      <c r="ED18" s="90"/>
      <c r="EE18" s="90"/>
      <c r="EF18" s="90"/>
      <c r="EG18" s="90"/>
      <c r="EH18" s="90"/>
      <c r="EI18" s="90"/>
      <c r="EJ18" s="90"/>
      <c r="EK18" s="90"/>
      <c r="EL18" s="90"/>
      <c r="EM18" s="90"/>
      <c r="EN18" s="90"/>
      <c r="EO18" s="90"/>
      <c r="EP18" s="90"/>
      <c r="EQ18" s="90"/>
      <c r="ER18" s="90"/>
      <c r="ES18" s="90"/>
      <c r="ET18" s="90"/>
      <c r="EU18" s="90"/>
      <c r="EV18" s="90"/>
      <c r="EW18" s="64"/>
      <c r="EX18" s="72">
        <v>1968</v>
      </c>
      <c r="EY18" s="81"/>
      <c r="EZ18" s="81"/>
      <c r="FA18" s="81"/>
      <c r="FB18" s="80"/>
      <c r="FC18" s="81"/>
      <c r="FD18" s="81"/>
    </row>
    <row r="19" spans="1:160" ht="12" customHeight="1" x14ac:dyDescent="0.15">
      <c r="A19" s="4"/>
      <c r="B19" s="143"/>
      <c r="C19" s="141"/>
      <c r="D19" s="144"/>
      <c r="E19" s="145"/>
      <c r="F19" s="167"/>
      <c r="G19" s="146"/>
      <c r="H19" s="115"/>
      <c r="I19" s="140"/>
      <c r="J19" s="141"/>
      <c r="K19" s="141"/>
      <c r="L19" s="142"/>
      <c r="M19" s="136"/>
      <c r="N19" s="136"/>
      <c r="O19" s="114"/>
      <c r="P19" s="137"/>
      <c r="Q19" s="138"/>
      <c r="R19" s="138"/>
      <c r="S19" s="139"/>
      <c r="T19" s="16" t="s">
        <v>47</v>
      </c>
      <c r="U19" s="17" t="str">
        <f>IF(O15="","",O15+SUM(U15:U18))</f>
        <v/>
      </c>
      <c r="V19" s="17" t="str">
        <f>IF(B15="", "", SUM(V15:V18))</f>
        <v/>
      </c>
      <c r="W19" s="18" t="s">
        <v>41</v>
      </c>
      <c r="X19" s="19" t="str">
        <f>IF($B15="","",IF(V19 &gt;= X17, "Y", "N"))</f>
        <v/>
      </c>
      <c r="Y19" s="46"/>
      <c r="Z19" s="5"/>
      <c r="AA19" s="82"/>
      <c r="AB19" s="64"/>
      <c r="AC19" s="64"/>
      <c r="AD19" s="64"/>
      <c r="AE19" s="158"/>
      <c r="AF19" s="62" t="s">
        <v>31</v>
      </c>
      <c r="AG19" s="66" t="e">
        <f>NA()</f>
        <v>#N/A</v>
      </c>
      <c r="AH19" s="66" t="e">
        <f>NA()</f>
        <v>#N/A</v>
      </c>
      <c r="AI19" s="66" t="e">
        <f>NA()</f>
        <v>#N/A</v>
      </c>
      <c r="AJ19" s="66" t="e">
        <f>NA()</f>
        <v>#N/A</v>
      </c>
      <c r="AK19" s="66" t="e">
        <f>NA()</f>
        <v>#N/A</v>
      </c>
      <c r="AL19" s="66" t="e">
        <f>NA()</f>
        <v>#N/A</v>
      </c>
      <c r="AM19" s="66" t="e">
        <f>NA()</f>
        <v>#N/A</v>
      </c>
      <c r="AN19" s="66" t="e">
        <f>NA()</f>
        <v>#N/A</v>
      </c>
      <c r="AO19" s="66" t="e">
        <f>NA()</f>
        <v>#N/A</v>
      </c>
      <c r="AP19" s="66" t="e">
        <f>NA()</f>
        <v>#N/A</v>
      </c>
      <c r="AQ19" s="66" t="e">
        <f>NA()</f>
        <v>#N/A</v>
      </c>
      <c r="AR19" s="66" t="e">
        <f>NA()</f>
        <v>#N/A</v>
      </c>
      <c r="AS19" s="66" t="e">
        <f>NA()</f>
        <v>#N/A</v>
      </c>
      <c r="AT19" s="66" t="e">
        <f>NA()</f>
        <v>#N/A</v>
      </c>
      <c r="AU19" s="66" t="e">
        <f>NA()</f>
        <v>#N/A</v>
      </c>
      <c r="AV19" s="66">
        <v>2</v>
      </c>
      <c r="AW19" s="66">
        <v>4</v>
      </c>
      <c r="AX19" s="66" t="e">
        <f>NA()</f>
        <v>#N/A</v>
      </c>
      <c r="AY19" s="66" t="e">
        <f>NA()</f>
        <v>#N/A</v>
      </c>
      <c r="AZ19" s="66" t="e">
        <f>NA()</f>
        <v>#N/A</v>
      </c>
      <c r="BA19" s="66" t="e">
        <f>NA()</f>
        <v>#N/A</v>
      </c>
      <c r="BB19" s="66" t="e">
        <f>NA()</f>
        <v>#N/A</v>
      </c>
      <c r="BC19" s="66" t="e">
        <f>NA()</f>
        <v>#N/A</v>
      </c>
      <c r="BD19" s="66" t="e">
        <f>NA()</f>
        <v>#N/A</v>
      </c>
      <c r="BE19" s="66" t="e">
        <f>NA()</f>
        <v>#N/A</v>
      </c>
      <c r="BF19" s="66" t="e">
        <f>NA()</f>
        <v>#N/A</v>
      </c>
      <c r="BG19" s="66" t="e">
        <f>NA()</f>
        <v>#N/A</v>
      </c>
      <c r="BH19" s="66" t="e">
        <f>NA()</f>
        <v>#N/A</v>
      </c>
      <c r="BI19" s="66" t="e">
        <f>NA()</f>
        <v>#N/A</v>
      </c>
      <c r="BJ19" s="66" t="e">
        <f>NA()</f>
        <v>#N/A</v>
      </c>
      <c r="BK19" s="66" t="e">
        <f>NA()</f>
        <v>#N/A</v>
      </c>
      <c r="BL19" s="66" t="e">
        <f>NA()</f>
        <v>#N/A</v>
      </c>
      <c r="BM19" s="66" t="e">
        <f>NA()</f>
        <v>#N/A</v>
      </c>
      <c r="BN19" s="66" t="e">
        <f>NA()</f>
        <v>#N/A</v>
      </c>
      <c r="BO19" s="66" t="e">
        <f>NA()</f>
        <v>#N/A</v>
      </c>
      <c r="BP19" s="66" t="e">
        <f>NA()</f>
        <v>#N/A</v>
      </c>
      <c r="BQ19" s="66" t="e">
        <f>NA()</f>
        <v>#N/A</v>
      </c>
      <c r="BR19" s="66" t="e">
        <f>NA()</f>
        <v>#N/A</v>
      </c>
      <c r="BS19" s="66" t="e">
        <f>NA()</f>
        <v>#N/A</v>
      </c>
      <c r="BT19" s="90"/>
      <c r="BU19" s="95" t="str">
        <f t="shared" si="10"/>
        <v>Mercury Fly-by</v>
      </c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>
        <v>-1</v>
      </c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65" t="str">
        <f t="shared" si="11"/>
        <v>Mercury Fly-by</v>
      </c>
      <c r="DJ19" s="90"/>
      <c r="DK19" s="90"/>
      <c r="DL19" s="90"/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>
        <v>1</v>
      </c>
      <c r="DZ19" s="90"/>
      <c r="EA19" s="90"/>
      <c r="EB19" s="90"/>
      <c r="EC19" s="90"/>
      <c r="ED19" s="90"/>
      <c r="EE19" s="90"/>
      <c r="EF19" s="90"/>
      <c r="EG19" s="90"/>
      <c r="EH19" s="90"/>
      <c r="EI19" s="90"/>
      <c r="EJ19" s="90"/>
      <c r="EK19" s="90"/>
      <c r="EL19" s="90"/>
      <c r="EM19" s="90"/>
      <c r="EN19" s="90"/>
      <c r="EO19" s="90"/>
      <c r="EP19" s="90"/>
      <c r="EQ19" s="90"/>
      <c r="ER19" s="90"/>
      <c r="ES19" s="90"/>
      <c r="ET19" s="90"/>
      <c r="EU19" s="90"/>
      <c r="EV19" s="90"/>
      <c r="EW19" s="64"/>
      <c r="EX19" s="72">
        <v>1969</v>
      </c>
      <c r="EY19" s="81"/>
      <c r="EZ19" s="81"/>
      <c r="FA19" s="81"/>
      <c r="FB19" s="80"/>
      <c r="FC19" s="81"/>
      <c r="FD19" s="81"/>
    </row>
    <row r="20" spans="1:160" ht="12" customHeight="1" x14ac:dyDescent="0.15">
      <c r="A20" s="4"/>
      <c r="B20" s="124"/>
      <c r="C20" s="119" t="str">
        <f t="shared" ref="C20" si="26">IF(B20="", "", "to")</f>
        <v/>
      </c>
      <c r="D20" s="127"/>
      <c r="E20" s="130" t="str">
        <f t="shared" ref="E20" si="27">IF(B20="","",IF(BT20&lt;0,BT20,""))</f>
        <v/>
      </c>
      <c r="F20" s="121" t="s">
        <v>85</v>
      </c>
      <c r="G20" s="133" t="str">
        <f t="shared" ref="G20" si="28">IF(B20="","",IF(OR(BT20&gt;0,AND(BT20&lt;0,F20="Y")),ABS(BT20),0))</f>
        <v/>
      </c>
      <c r="H20" s="115"/>
      <c r="I20" s="117" t="str">
        <f t="shared" ref="I20" si="29">IF(B20="","",ROUNDUP(G20*H20,0))</f>
        <v/>
      </c>
      <c r="J20" s="119" t="str" cm="1">
        <f t="array" ref="J20">IF(B20="", "", _xlfn.XLOOKUP(B20, Origins, _xlfn.XLOOKUP(D20, Destinations, Maneuver_Difficulties,"")))</f>
        <v/>
      </c>
      <c r="K20" s="119" t="str">
        <f t="shared" ref="K20" si="30">IF(AND(H20&lt;1, H20&gt;0), ROUNDUP(J20/H20, 0), J20)</f>
        <v/>
      </c>
      <c r="L20" s="121"/>
      <c r="M20" s="98" t="str">
        <f>IF(B20="","",IF(ISNA(FB20),"-",IF(AND(L20-FC20 &gt;= 0, MOD(L20-FC20,FD20)=0),"Y","N")))</f>
        <v/>
      </c>
      <c r="N20" s="98" t="str">
        <f t="shared" ref="N20" si="31">IF(L20="", "", L20+I20)</f>
        <v/>
      </c>
      <c r="O20" s="101"/>
      <c r="P20" s="13">
        <v>1</v>
      </c>
      <c r="Q20" s="14"/>
      <c r="R20" s="13" t="str">
        <f>_xlfn.XLOOKUP(Q20, $AB$5:$AB$10, $AC$5:$AC$10, "", 0)</f>
        <v/>
      </c>
      <c r="S20" s="13" t="str">
        <f>IF(Q20="Ion Thruster", 5 * I20, _xlfn.XLOOKUP(Q20, $AB$5:$AB$10, $AD$5:$AD$10, "", 0))</f>
        <v/>
      </c>
      <c r="T20" s="15"/>
      <c r="U20" s="13" t="str">
        <f t="shared" ref="U20:U23" si="32">IF(R20="", "", R20*T20)</f>
        <v/>
      </c>
      <c r="V20" s="13" t="str">
        <f t="shared" ref="V20:V23" si="33">IF(S20="", "", S20*T20)</f>
        <v/>
      </c>
      <c r="W20" s="103"/>
      <c r="X20" s="104"/>
      <c r="Y20" s="43"/>
      <c r="Z20" s="5"/>
      <c r="AA20" s="82"/>
      <c r="AB20" s="64"/>
      <c r="AC20" s="64"/>
      <c r="AD20" s="64"/>
      <c r="AE20" s="158"/>
      <c r="AF20" s="62" t="s">
        <v>37</v>
      </c>
      <c r="AG20" s="66" t="e">
        <f>NA()</f>
        <v>#N/A</v>
      </c>
      <c r="AH20" s="66" t="e">
        <f>NA()</f>
        <v>#N/A</v>
      </c>
      <c r="AI20" s="66" t="e">
        <f>NA()</f>
        <v>#N/A</v>
      </c>
      <c r="AJ20" s="66" t="e">
        <f>NA()</f>
        <v>#N/A</v>
      </c>
      <c r="AK20" s="66" t="e">
        <f>NA()</f>
        <v>#N/A</v>
      </c>
      <c r="AL20" s="66" t="e">
        <f>NA()</f>
        <v>#N/A</v>
      </c>
      <c r="AM20" s="66" t="e">
        <f>NA()</f>
        <v>#N/A</v>
      </c>
      <c r="AN20" s="66">
        <v>7</v>
      </c>
      <c r="AO20" s="66" t="e">
        <f>NA()</f>
        <v>#N/A</v>
      </c>
      <c r="AP20" s="66" t="e">
        <f>NA()</f>
        <v>#N/A</v>
      </c>
      <c r="AQ20" s="66" t="e">
        <f>NA()</f>
        <v>#N/A</v>
      </c>
      <c r="AR20" s="66" t="e">
        <f>NA()</f>
        <v>#N/A</v>
      </c>
      <c r="AS20" s="66" t="e">
        <f>NA()</f>
        <v>#N/A</v>
      </c>
      <c r="AT20" s="66" t="e">
        <f>NA()</f>
        <v>#N/A</v>
      </c>
      <c r="AU20" s="66" t="e">
        <f>NA()</f>
        <v>#N/A</v>
      </c>
      <c r="AV20" s="66" t="e">
        <f>NA()</f>
        <v>#N/A</v>
      </c>
      <c r="AW20" s="66">
        <v>2</v>
      </c>
      <c r="AX20" s="66" t="e">
        <f>NA()</f>
        <v>#N/A</v>
      </c>
      <c r="AY20" s="66" t="e">
        <f>NA()</f>
        <v>#N/A</v>
      </c>
      <c r="AZ20" s="66" t="e">
        <f>NA()</f>
        <v>#N/A</v>
      </c>
      <c r="BA20" s="66" t="e">
        <f>NA()</f>
        <v>#N/A</v>
      </c>
      <c r="BB20" s="66" t="e">
        <f>NA()</f>
        <v>#N/A</v>
      </c>
      <c r="BC20" s="66" t="e">
        <f>NA()</f>
        <v>#N/A</v>
      </c>
      <c r="BD20" s="66" t="e">
        <f>NA()</f>
        <v>#N/A</v>
      </c>
      <c r="BE20" s="66" t="e">
        <f>NA()</f>
        <v>#N/A</v>
      </c>
      <c r="BF20" s="66" t="e">
        <f>NA()</f>
        <v>#N/A</v>
      </c>
      <c r="BG20" s="66" t="e">
        <f>NA()</f>
        <v>#N/A</v>
      </c>
      <c r="BH20" s="66" t="e">
        <f>NA()</f>
        <v>#N/A</v>
      </c>
      <c r="BI20" s="66" t="e">
        <f>NA()</f>
        <v>#N/A</v>
      </c>
      <c r="BJ20" s="66" t="e">
        <f>NA()</f>
        <v>#N/A</v>
      </c>
      <c r="BK20" s="66" t="e">
        <f>NA()</f>
        <v>#N/A</v>
      </c>
      <c r="BL20" s="66" t="e">
        <f>NA()</f>
        <v>#N/A</v>
      </c>
      <c r="BM20" s="66" t="e">
        <f>NA()</f>
        <v>#N/A</v>
      </c>
      <c r="BN20" s="66" t="e">
        <f>NA()</f>
        <v>#N/A</v>
      </c>
      <c r="BO20" s="66" t="e">
        <f>NA()</f>
        <v>#N/A</v>
      </c>
      <c r="BP20" s="66" t="e">
        <f>NA()</f>
        <v>#N/A</v>
      </c>
      <c r="BQ20" s="66" t="e">
        <f>NA()</f>
        <v>#N/A</v>
      </c>
      <c r="BR20" s="66" t="e">
        <f>NA()</f>
        <v>#N/A</v>
      </c>
      <c r="BS20" s="66" t="e">
        <f>NA()</f>
        <v>#N/A</v>
      </c>
      <c r="BT20" s="94" t="e" cm="1">
        <f t="array" ref="BT20">_xlfn.XLOOKUP(B20,Origins,_xlfn.XLOOKUP(D20,Destinations,Maneuver_Years))</f>
        <v>#N/A</v>
      </c>
      <c r="BU20" s="95" t="str">
        <f t="shared" si="10"/>
        <v>Mercury Orbit</v>
      </c>
      <c r="BV20" s="96"/>
      <c r="BW20" s="96"/>
      <c r="BX20" s="96"/>
      <c r="BY20" s="96"/>
      <c r="BZ20" s="96"/>
      <c r="CA20" s="96"/>
      <c r="CB20" s="96"/>
      <c r="CC20" s="96">
        <v>1</v>
      </c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65" t="str">
        <f t="shared" si="11"/>
        <v>Mercury Orbit</v>
      </c>
      <c r="DJ20" s="90"/>
      <c r="DK20" s="90"/>
      <c r="DL20" s="90"/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90"/>
      <c r="EB20" s="90"/>
      <c r="EC20" s="90"/>
      <c r="ED20" s="90"/>
      <c r="EE20" s="90"/>
      <c r="EF20" s="90"/>
      <c r="EG20" s="90"/>
      <c r="EH20" s="90"/>
      <c r="EI20" s="90"/>
      <c r="EJ20" s="90"/>
      <c r="EK20" s="90"/>
      <c r="EL20" s="90"/>
      <c r="EM20" s="90"/>
      <c r="EN20" s="90"/>
      <c r="EO20" s="90"/>
      <c r="EP20" s="90"/>
      <c r="EQ20" s="90"/>
      <c r="ER20" s="90"/>
      <c r="ES20" s="90"/>
      <c r="ET20" s="90"/>
      <c r="EU20" s="90"/>
      <c r="EV20" s="90"/>
      <c r="EW20" s="64"/>
      <c r="EX20" s="72">
        <v>1970</v>
      </c>
      <c r="EY20" s="81"/>
      <c r="EZ20" s="81"/>
      <c r="FA20" s="81"/>
      <c r="FB20" s="80" t="e">
        <f>_xlfn.XLOOKUP(_xlfn.CONCAT($B20, ",", $D20), $EY$5:$EY$12, $EY$5:$EY$12)</f>
        <v>#N/A</v>
      </c>
      <c r="FC20" s="80" t="e">
        <f>_xlfn.XLOOKUP($FB20, $EY$5:$EY$12, $EZ$5:$EZ$12)</f>
        <v>#N/A</v>
      </c>
      <c r="FD20" s="80" t="e">
        <f>_xlfn.XLOOKUP($FB20, $EY$5:$EY$12, $FA$5:$FA$12)</f>
        <v>#N/A</v>
      </c>
    </row>
    <row r="21" spans="1:160" ht="12" customHeight="1" x14ac:dyDescent="0.15">
      <c r="A21" s="4"/>
      <c r="B21" s="125"/>
      <c r="C21" s="119"/>
      <c r="D21" s="128"/>
      <c r="E21" s="131"/>
      <c r="F21" s="166"/>
      <c r="G21" s="134"/>
      <c r="H21" s="115"/>
      <c r="I21" s="117"/>
      <c r="J21" s="119"/>
      <c r="K21" s="119"/>
      <c r="L21" s="122"/>
      <c r="M21" s="99"/>
      <c r="N21" s="99"/>
      <c r="O21" s="101"/>
      <c r="P21" s="13">
        <v>2</v>
      </c>
      <c r="Q21" s="14"/>
      <c r="R21" s="13" t="str">
        <f>_xlfn.XLOOKUP(Q21, $AB$5:$AB$10, $AC$5:$AC$10, "", 0)</f>
        <v/>
      </c>
      <c r="S21" s="13" t="str">
        <f>IF(Q21="Ion Thruster", 5 * I21, _xlfn.XLOOKUP(Q21, $AB$5:$AB$10, $AD$5:$AD$10, "", 0))</f>
        <v/>
      </c>
      <c r="T21" s="15"/>
      <c r="U21" s="13" t="str">
        <f t="shared" si="32"/>
        <v/>
      </c>
      <c r="V21" s="13" t="str">
        <f t="shared" si="33"/>
        <v/>
      </c>
      <c r="W21" s="105"/>
      <c r="X21" s="106"/>
      <c r="Y21" s="44"/>
      <c r="Z21" s="5"/>
      <c r="AA21" s="82"/>
      <c r="AB21" s="64"/>
      <c r="AC21" s="64"/>
      <c r="AD21" s="64"/>
      <c r="AE21" s="158"/>
      <c r="AF21" s="62" t="s">
        <v>38</v>
      </c>
      <c r="AG21" s="66" t="e">
        <f>NA()</f>
        <v>#N/A</v>
      </c>
      <c r="AH21" s="66" t="e">
        <f>NA()</f>
        <v>#N/A</v>
      </c>
      <c r="AI21" s="66" t="e">
        <f>NA()</f>
        <v>#N/A</v>
      </c>
      <c r="AJ21" s="66" t="e">
        <f>NA()</f>
        <v>#N/A</v>
      </c>
      <c r="AK21" s="66" t="e">
        <f>NA()</f>
        <v>#N/A</v>
      </c>
      <c r="AL21" s="66" t="e">
        <f>NA()</f>
        <v>#N/A</v>
      </c>
      <c r="AM21" s="66" t="e">
        <f>NA()</f>
        <v>#N/A</v>
      </c>
      <c r="AN21" s="66" t="e">
        <f>NA()</f>
        <v>#N/A</v>
      </c>
      <c r="AO21" s="66" t="e">
        <f>NA()</f>
        <v>#N/A</v>
      </c>
      <c r="AP21" s="66" t="e">
        <f>NA()</f>
        <v>#N/A</v>
      </c>
      <c r="AQ21" s="66" t="e">
        <f>NA()</f>
        <v>#N/A</v>
      </c>
      <c r="AR21" s="66" t="e">
        <f>NA()</f>
        <v>#N/A</v>
      </c>
      <c r="AS21" s="66" t="e">
        <f>NA()</f>
        <v>#N/A</v>
      </c>
      <c r="AT21" s="66" t="e">
        <f>NA()</f>
        <v>#N/A</v>
      </c>
      <c r="AU21" s="66" t="e">
        <f>NA()</f>
        <v>#N/A</v>
      </c>
      <c r="AV21" s="66">
        <v>2</v>
      </c>
      <c r="AW21" s="66" t="e">
        <f>NA()</f>
        <v>#N/A</v>
      </c>
      <c r="AX21" s="66" t="e">
        <f>NA()</f>
        <v>#N/A</v>
      </c>
      <c r="AY21" s="66" t="e">
        <f>NA()</f>
        <v>#N/A</v>
      </c>
      <c r="AZ21" s="66" t="e">
        <f>NA()</f>
        <v>#N/A</v>
      </c>
      <c r="BA21" s="66" t="e">
        <f>NA()</f>
        <v>#N/A</v>
      </c>
      <c r="BB21" s="66" t="e">
        <f>NA()</f>
        <v>#N/A</v>
      </c>
      <c r="BC21" s="66" t="e">
        <f>NA()</f>
        <v>#N/A</v>
      </c>
      <c r="BD21" s="66" t="e">
        <f>NA()</f>
        <v>#N/A</v>
      </c>
      <c r="BE21" s="66" t="e">
        <f>NA()</f>
        <v>#N/A</v>
      </c>
      <c r="BF21" s="66" t="e">
        <f>NA()</f>
        <v>#N/A</v>
      </c>
      <c r="BG21" s="66" t="e">
        <f>NA()</f>
        <v>#N/A</v>
      </c>
      <c r="BH21" s="66" t="e">
        <f>NA()</f>
        <v>#N/A</v>
      </c>
      <c r="BI21" s="66" t="e">
        <f>NA()</f>
        <v>#N/A</v>
      </c>
      <c r="BJ21" s="66" t="e">
        <f>NA()</f>
        <v>#N/A</v>
      </c>
      <c r="BK21" s="66" t="e">
        <f>NA()</f>
        <v>#N/A</v>
      </c>
      <c r="BL21" s="66" t="e">
        <f>NA()</f>
        <v>#N/A</v>
      </c>
      <c r="BM21" s="66" t="e">
        <f>NA()</f>
        <v>#N/A</v>
      </c>
      <c r="BN21" s="66" t="e">
        <f>NA()</f>
        <v>#N/A</v>
      </c>
      <c r="BO21" s="66" t="e">
        <f>NA()</f>
        <v>#N/A</v>
      </c>
      <c r="BP21" s="66" t="e">
        <f>NA()</f>
        <v>#N/A</v>
      </c>
      <c r="BQ21" s="66" t="e">
        <f>NA()</f>
        <v>#N/A</v>
      </c>
      <c r="BR21" s="66" t="e">
        <f>NA()</f>
        <v>#N/A</v>
      </c>
      <c r="BS21" s="66" t="e">
        <f>NA()</f>
        <v>#N/A</v>
      </c>
      <c r="BT21" s="93"/>
      <c r="BU21" s="95" t="str">
        <f t="shared" si="10"/>
        <v>Mercury</v>
      </c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65" t="str">
        <f t="shared" si="11"/>
        <v>Mercury</v>
      </c>
      <c r="DJ21" s="90"/>
      <c r="DK21" s="90"/>
      <c r="DL21" s="90"/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90"/>
      <c r="EB21" s="90"/>
      <c r="EC21" s="90"/>
      <c r="ED21" s="90"/>
      <c r="EE21" s="90"/>
      <c r="EF21" s="90"/>
      <c r="EG21" s="90"/>
      <c r="EH21" s="90"/>
      <c r="EI21" s="90"/>
      <c r="EJ21" s="90"/>
      <c r="EK21" s="90"/>
      <c r="EL21" s="90"/>
      <c r="EM21" s="90"/>
      <c r="EN21" s="90"/>
      <c r="EO21" s="90"/>
      <c r="EP21" s="90"/>
      <c r="EQ21" s="90"/>
      <c r="ER21" s="90"/>
      <c r="ES21" s="90"/>
      <c r="ET21" s="90"/>
      <c r="EU21" s="90"/>
      <c r="EV21" s="90"/>
      <c r="EW21" s="64"/>
      <c r="EX21" s="72">
        <v>1971</v>
      </c>
      <c r="EY21" s="81"/>
      <c r="EZ21" s="81"/>
      <c r="FA21" s="81"/>
      <c r="FB21" s="80"/>
      <c r="FC21" s="81"/>
      <c r="FD21" s="81"/>
    </row>
    <row r="22" spans="1:160" ht="12" customHeight="1" x14ac:dyDescent="0.15">
      <c r="A22" s="4"/>
      <c r="B22" s="125"/>
      <c r="C22" s="119"/>
      <c r="D22" s="128"/>
      <c r="E22" s="131"/>
      <c r="F22" s="166"/>
      <c r="G22" s="134"/>
      <c r="H22" s="115"/>
      <c r="I22" s="117"/>
      <c r="J22" s="119"/>
      <c r="K22" s="119"/>
      <c r="L22" s="122"/>
      <c r="M22" s="99"/>
      <c r="N22" s="99"/>
      <c r="O22" s="101"/>
      <c r="P22" s="13">
        <v>3</v>
      </c>
      <c r="Q22" s="14"/>
      <c r="R22" s="13" t="str">
        <f>_xlfn.XLOOKUP(Q22, $AB$5:$AB$10, $AC$5:$AC$10, "", 0)</f>
        <v/>
      </c>
      <c r="S22" s="13" t="str">
        <f>IF(Q22="Ion Thruster", 5 * I22, _xlfn.XLOOKUP(Q22, $AB$5:$AB$10, $AD$5:$AD$10, "", 0))</f>
        <v/>
      </c>
      <c r="T22" s="15"/>
      <c r="U22" s="13" t="str">
        <f t="shared" si="32"/>
        <v/>
      </c>
      <c r="V22" s="13" t="str">
        <f t="shared" si="33"/>
        <v/>
      </c>
      <c r="W22" s="107" t="s">
        <v>48</v>
      </c>
      <c r="X22" s="109" t="str">
        <f>IF(B20="", "", K20*U24)</f>
        <v/>
      </c>
      <c r="Y22" s="45"/>
      <c r="Z22" s="5"/>
      <c r="AA22" s="82"/>
      <c r="AB22" s="64"/>
      <c r="AC22" s="64"/>
      <c r="AD22" s="64"/>
      <c r="AE22" s="158"/>
      <c r="AF22" s="62" t="s">
        <v>32</v>
      </c>
      <c r="AG22" s="66" t="e">
        <f>NA()</f>
        <v>#N/A</v>
      </c>
      <c r="AH22" s="66" t="e">
        <f>NA()</f>
        <v>#N/A</v>
      </c>
      <c r="AI22" s="66" t="e">
        <f>NA()</f>
        <v>#N/A</v>
      </c>
      <c r="AJ22" s="66" t="e">
        <f>NA()</f>
        <v>#N/A</v>
      </c>
      <c r="AK22" s="66" t="e">
        <f>NA()</f>
        <v>#N/A</v>
      </c>
      <c r="AL22" s="66" t="e">
        <f>NA()</f>
        <v>#N/A</v>
      </c>
      <c r="AM22" s="66" t="e">
        <f>NA()</f>
        <v>#N/A</v>
      </c>
      <c r="AN22" s="66">
        <v>3</v>
      </c>
      <c r="AO22" s="66">
        <v>9</v>
      </c>
      <c r="AP22" s="66" t="e">
        <f>NA()</f>
        <v>#N/A</v>
      </c>
      <c r="AQ22" s="66" t="e">
        <f>NA()</f>
        <v>#N/A</v>
      </c>
      <c r="AR22" s="66" t="e">
        <f>NA()</f>
        <v>#N/A</v>
      </c>
      <c r="AS22" s="66" t="e">
        <f>NA()</f>
        <v>#N/A</v>
      </c>
      <c r="AT22" s="66" t="e">
        <f>NA()</f>
        <v>#N/A</v>
      </c>
      <c r="AU22" s="66" t="e">
        <f>NA()</f>
        <v>#N/A</v>
      </c>
      <c r="AV22" s="66" t="e">
        <f>NA()</f>
        <v>#N/A</v>
      </c>
      <c r="AW22" s="66" t="e">
        <f>NA()</f>
        <v>#N/A</v>
      </c>
      <c r="AX22" s="66" t="e">
        <f>NA()</f>
        <v>#N/A</v>
      </c>
      <c r="AY22" s="66" t="e">
        <f>NA()</f>
        <v>#N/A</v>
      </c>
      <c r="AZ22" s="66" t="e">
        <f>NA()</f>
        <v>#N/A</v>
      </c>
      <c r="BA22" s="66">
        <v>0</v>
      </c>
      <c r="BB22" s="66" t="e">
        <f>NA()</f>
        <v>#N/A</v>
      </c>
      <c r="BC22" s="66" t="e">
        <f>NA()</f>
        <v>#N/A</v>
      </c>
      <c r="BD22" s="66" t="e">
        <f>NA()</f>
        <v>#N/A</v>
      </c>
      <c r="BE22" s="66" t="e">
        <f>NA()</f>
        <v>#N/A</v>
      </c>
      <c r="BF22" s="66" t="e">
        <f>NA()</f>
        <v>#N/A</v>
      </c>
      <c r="BG22" s="66" t="e">
        <f>NA()</f>
        <v>#N/A</v>
      </c>
      <c r="BH22" s="66" t="e">
        <f>NA()</f>
        <v>#N/A</v>
      </c>
      <c r="BI22" s="66" t="e">
        <f>NA()</f>
        <v>#N/A</v>
      </c>
      <c r="BJ22" s="66" t="e">
        <f>NA()</f>
        <v>#N/A</v>
      </c>
      <c r="BK22" s="66" t="e">
        <f>NA()</f>
        <v>#N/A</v>
      </c>
      <c r="BL22" s="66" t="e">
        <f>NA()</f>
        <v>#N/A</v>
      </c>
      <c r="BM22" s="66" t="e">
        <f>NA()</f>
        <v>#N/A</v>
      </c>
      <c r="BN22" s="66" t="e">
        <f>NA()</f>
        <v>#N/A</v>
      </c>
      <c r="BO22" s="66" t="e">
        <f>NA()</f>
        <v>#N/A</v>
      </c>
      <c r="BP22" s="66" t="e">
        <f>NA()</f>
        <v>#N/A</v>
      </c>
      <c r="BQ22" s="66" t="e">
        <f>NA()</f>
        <v>#N/A</v>
      </c>
      <c r="BR22" s="66" t="e">
        <f>NA()</f>
        <v>#N/A</v>
      </c>
      <c r="BS22" s="66" t="e">
        <f>NA()</f>
        <v>#N/A</v>
      </c>
      <c r="BT22" s="90"/>
      <c r="BU22" s="95" t="str">
        <f t="shared" si="10"/>
        <v>Venus Orbit</v>
      </c>
      <c r="BV22" s="96"/>
      <c r="BW22" s="96"/>
      <c r="BX22" s="96"/>
      <c r="BY22" s="96"/>
      <c r="BZ22" s="96"/>
      <c r="CA22" s="96"/>
      <c r="CB22" s="96"/>
      <c r="CC22" s="96">
        <v>1</v>
      </c>
      <c r="CD22" s="96">
        <v>1</v>
      </c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65" t="str">
        <f t="shared" si="11"/>
        <v>Venus Orbit</v>
      </c>
      <c r="DJ22" s="90"/>
      <c r="DK22" s="90"/>
      <c r="DL22" s="90"/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90"/>
      <c r="EB22" s="90"/>
      <c r="EC22" s="90"/>
      <c r="ED22" s="90"/>
      <c r="EE22" s="90"/>
      <c r="EF22" s="90"/>
      <c r="EG22" s="90"/>
      <c r="EH22" s="90"/>
      <c r="EI22" s="90"/>
      <c r="EJ22" s="90"/>
      <c r="EK22" s="90"/>
      <c r="EL22" s="90"/>
      <c r="EM22" s="90"/>
      <c r="EN22" s="90"/>
      <c r="EO22" s="90"/>
      <c r="EP22" s="90"/>
      <c r="EQ22" s="90"/>
      <c r="ER22" s="90"/>
      <c r="ES22" s="90"/>
      <c r="ET22" s="90"/>
      <c r="EU22" s="90"/>
      <c r="EV22" s="90"/>
      <c r="EW22" s="64"/>
      <c r="EX22" s="72">
        <v>1972</v>
      </c>
      <c r="EY22" s="81"/>
      <c r="EZ22" s="81"/>
      <c r="FA22" s="81"/>
      <c r="FB22" s="80"/>
      <c r="FC22" s="81"/>
      <c r="FD22" s="81"/>
    </row>
    <row r="23" spans="1:160" ht="12" customHeight="1" x14ac:dyDescent="0.15">
      <c r="A23" s="4"/>
      <c r="B23" s="125"/>
      <c r="C23" s="119"/>
      <c r="D23" s="128"/>
      <c r="E23" s="131"/>
      <c r="F23" s="166"/>
      <c r="G23" s="134"/>
      <c r="H23" s="115"/>
      <c r="I23" s="117"/>
      <c r="J23" s="119"/>
      <c r="K23" s="119"/>
      <c r="L23" s="122"/>
      <c r="M23" s="99"/>
      <c r="N23" s="99"/>
      <c r="O23" s="101"/>
      <c r="P23" s="13">
        <v>4</v>
      </c>
      <c r="Q23" s="14"/>
      <c r="R23" s="13" t="str">
        <f>_xlfn.XLOOKUP(Q23, $AB$5:$AB$10, $AC$5:$AC$10, "", 0)</f>
        <v/>
      </c>
      <c r="S23" s="13" t="str">
        <f>IF(Q23="Ion Thruster", 5 * I23, _xlfn.XLOOKUP(Q23, $AB$5:$AB$10, $AD$5:$AD$10, "", 0))</f>
        <v/>
      </c>
      <c r="T23" s="15"/>
      <c r="U23" s="13" t="str">
        <f t="shared" si="32"/>
        <v/>
      </c>
      <c r="V23" s="13" t="str">
        <f t="shared" si="33"/>
        <v/>
      </c>
      <c r="W23" s="108"/>
      <c r="X23" s="110"/>
      <c r="Y23" s="44"/>
      <c r="Z23" s="5"/>
      <c r="AA23" s="82"/>
      <c r="AB23" s="64"/>
      <c r="AC23" s="64"/>
      <c r="AD23" s="64"/>
      <c r="AE23" s="158"/>
      <c r="AF23" s="62" t="s">
        <v>33</v>
      </c>
      <c r="AG23" s="66" t="e">
        <f>NA()</f>
        <v>#N/A</v>
      </c>
      <c r="AH23" s="66" t="e">
        <f>NA()</f>
        <v>#N/A</v>
      </c>
      <c r="AI23" s="66" t="e">
        <f>NA()</f>
        <v>#N/A</v>
      </c>
      <c r="AJ23" s="66" t="e">
        <f>NA()</f>
        <v>#N/A</v>
      </c>
      <c r="AK23" s="66" t="e">
        <f>NA()</f>
        <v>#N/A</v>
      </c>
      <c r="AL23" s="66" t="e">
        <f>NA()</f>
        <v>#N/A</v>
      </c>
      <c r="AM23" s="66" t="e">
        <f>NA()</f>
        <v>#N/A</v>
      </c>
      <c r="AN23" s="66" t="e">
        <f>NA()</f>
        <v>#N/A</v>
      </c>
      <c r="AO23" s="66" t="e">
        <f>NA()</f>
        <v>#N/A</v>
      </c>
      <c r="AP23" s="66" t="e">
        <f>NA()</f>
        <v>#N/A</v>
      </c>
      <c r="AQ23" s="66" t="e">
        <f>NA()</f>
        <v>#N/A</v>
      </c>
      <c r="AR23" s="66" t="e">
        <f>NA()</f>
        <v>#N/A</v>
      </c>
      <c r="AS23" s="66" t="e">
        <f>NA()</f>
        <v>#N/A</v>
      </c>
      <c r="AT23" s="66" t="e">
        <f>NA()</f>
        <v>#N/A</v>
      </c>
      <c r="AU23" s="66" t="e">
        <f>NA()</f>
        <v>#N/A</v>
      </c>
      <c r="AV23" s="66" t="e">
        <f>NA()</f>
        <v>#N/A</v>
      </c>
      <c r="AW23" s="66" t="e">
        <f>NA()</f>
        <v>#N/A</v>
      </c>
      <c r="AX23" s="66">
        <v>1</v>
      </c>
      <c r="AY23" s="66">
        <v>0</v>
      </c>
      <c r="AZ23" s="66" t="e">
        <f>NA()</f>
        <v>#N/A</v>
      </c>
      <c r="BA23" s="66">
        <v>1</v>
      </c>
      <c r="BB23" s="66" t="e">
        <f>NA()</f>
        <v>#N/A</v>
      </c>
      <c r="BC23" s="66">
        <v>1</v>
      </c>
      <c r="BD23" s="66" t="e">
        <f>NA()</f>
        <v>#N/A</v>
      </c>
      <c r="BE23" s="66" t="e">
        <f>NA()</f>
        <v>#N/A</v>
      </c>
      <c r="BF23" s="66" t="e">
        <f>NA()</f>
        <v>#N/A</v>
      </c>
      <c r="BG23" s="66" t="e">
        <f>NA()</f>
        <v>#N/A</v>
      </c>
      <c r="BH23" s="66" t="e">
        <f>NA()</f>
        <v>#N/A</v>
      </c>
      <c r="BI23" s="66" t="e">
        <f>NA()</f>
        <v>#N/A</v>
      </c>
      <c r="BJ23" s="66" t="e">
        <f>NA()</f>
        <v>#N/A</v>
      </c>
      <c r="BK23" s="66" t="e">
        <f>NA()</f>
        <v>#N/A</v>
      </c>
      <c r="BL23" s="66" t="e">
        <f>NA()</f>
        <v>#N/A</v>
      </c>
      <c r="BM23" s="66" t="e">
        <f>NA()</f>
        <v>#N/A</v>
      </c>
      <c r="BN23" s="66" t="e">
        <f>NA()</f>
        <v>#N/A</v>
      </c>
      <c r="BO23" s="66" t="e">
        <f>NA()</f>
        <v>#N/A</v>
      </c>
      <c r="BP23" s="66" t="e">
        <f>NA()</f>
        <v>#N/A</v>
      </c>
      <c r="BQ23" s="66" t="e">
        <f>NA()</f>
        <v>#N/A</v>
      </c>
      <c r="BR23" s="66" t="e">
        <f>NA()</f>
        <v>#N/A</v>
      </c>
      <c r="BS23" s="66" t="e">
        <f>NA()</f>
        <v>#N/A</v>
      </c>
      <c r="BT23" s="90"/>
      <c r="BU23" s="95" t="str">
        <f t="shared" si="10"/>
        <v>Venus Fly-by</v>
      </c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>
        <v>-1</v>
      </c>
      <c r="CN23" s="96"/>
      <c r="CO23" s="96"/>
      <c r="CP23" s="96"/>
      <c r="CQ23" s="96"/>
      <c r="CR23" s="96">
        <v>1</v>
      </c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65" t="str">
        <f t="shared" si="11"/>
        <v>Venus Fly-by</v>
      </c>
      <c r="DJ23" s="90"/>
      <c r="DK23" s="90"/>
      <c r="DL23" s="90"/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90">
        <v>1</v>
      </c>
      <c r="EB23" s="90"/>
      <c r="EC23" s="90"/>
      <c r="ED23" s="90"/>
      <c r="EE23" s="90"/>
      <c r="EF23" s="90"/>
      <c r="EG23" s="90"/>
      <c r="EH23" s="90"/>
      <c r="EI23" s="90"/>
      <c r="EJ23" s="90"/>
      <c r="EK23" s="90"/>
      <c r="EL23" s="90"/>
      <c r="EM23" s="90"/>
      <c r="EN23" s="90"/>
      <c r="EO23" s="90"/>
      <c r="EP23" s="90"/>
      <c r="EQ23" s="90"/>
      <c r="ER23" s="90"/>
      <c r="ES23" s="90"/>
      <c r="ET23" s="90"/>
      <c r="EU23" s="90"/>
      <c r="EV23" s="90"/>
      <c r="EW23" s="64"/>
      <c r="EX23" s="72">
        <v>1973</v>
      </c>
      <c r="EY23" s="81"/>
      <c r="EZ23" s="81"/>
      <c r="FA23" s="81"/>
      <c r="FB23" s="80"/>
      <c r="FC23" s="81"/>
      <c r="FD23" s="81"/>
    </row>
    <row r="24" spans="1:160" ht="12" customHeight="1" x14ac:dyDescent="0.15">
      <c r="A24" s="4"/>
      <c r="B24" s="143"/>
      <c r="C24" s="141"/>
      <c r="D24" s="144"/>
      <c r="E24" s="145"/>
      <c r="F24" s="167"/>
      <c r="G24" s="146"/>
      <c r="H24" s="115"/>
      <c r="I24" s="140"/>
      <c r="J24" s="141"/>
      <c r="K24" s="141"/>
      <c r="L24" s="142"/>
      <c r="M24" s="136"/>
      <c r="N24" s="136"/>
      <c r="O24" s="114"/>
      <c r="P24" s="137"/>
      <c r="Q24" s="138"/>
      <c r="R24" s="138"/>
      <c r="S24" s="139"/>
      <c r="T24" s="16" t="s">
        <v>47</v>
      </c>
      <c r="U24" s="17" t="str">
        <f t="shared" ref="U24" si="34">IF(O20="","",O20+SUM(U20:U23))</f>
        <v/>
      </c>
      <c r="V24" s="17" t="str">
        <f>IF(B20="", "", SUM(V20:V23))</f>
        <v/>
      </c>
      <c r="W24" s="18" t="s">
        <v>41</v>
      </c>
      <c r="X24" s="19" t="str">
        <f t="shared" ref="X24" si="35">IF($B20="","",IF(V24 &gt;= X22, "Y", "N"))</f>
        <v/>
      </c>
      <c r="Y24" s="46"/>
      <c r="Z24" s="5"/>
      <c r="AA24" s="82"/>
      <c r="AB24" s="64"/>
      <c r="AC24" s="64"/>
      <c r="AD24" s="64"/>
      <c r="AE24" s="158"/>
      <c r="AF24" s="62" t="s">
        <v>39</v>
      </c>
      <c r="AG24" s="66" t="e">
        <f>NA()</f>
        <v>#N/A</v>
      </c>
      <c r="AH24" s="66" t="e">
        <f>NA()</f>
        <v>#N/A</v>
      </c>
      <c r="AI24" s="66" t="e">
        <f>NA()</f>
        <v>#N/A</v>
      </c>
      <c r="AJ24" s="66" t="e">
        <f>NA()</f>
        <v>#N/A</v>
      </c>
      <c r="AK24" s="66" t="e">
        <f>NA()</f>
        <v>#N/A</v>
      </c>
      <c r="AL24" s="66" t="e">
        <f>NA()</f>
        <v>#N/A</v>
      </c>
      <c r="AM24" s="66" t="e">
        <f>NA()</f>
        <v>#N/A</v>
      </c>
      <c r="AN24" s="66" t="e">
        <f>NA()</f>
        <v>#N/A</v>
      </c>
      <c r="AO24" s="66" t="e">
        <f>NA()</f>
        <v>#N/A</v>
      </c>
      <c r="AP24" s="66" t="e">
        <f>NA()</f>
        <v>#N/A</v>
      </c>
      <c r="AQ24" s="66" t="e">
        <f>NA()</f>
        <v>#N/A</v>
      </c>
      <c r="AR24" s="66" t="e">
        <f>NA()</f>
        <v>#N/A</v>
      </c>
      <c r="AS24" s="66" t="e">
        <f>NA()</f>
        <v>#N/A</v>
      </c>
      <c r="AT24" s="66" t="e">
        <f>NA()</f>
        <v>#N/A</v>
      </c>
      <c r="AU24" s="66" t="e">
        <f>NA()</f>
        <v>#N/A</v>
      </c>
      <c r="AV24" s="66" t="e">
        <f>NA()</f>
        <v>#N/A</v>
      </c>
      <c r="AW24" s="66" t="e">
        <f>NA()</f>
        <v>#N/A</v>
      </c>
      <c r="AX24" s="66">
        <v>6</v>
      </c>
      <c r="AY24" s="66" t="e">
        <f>NA()</f>
        <v>#N/A</v>
      </c>
      <c r="AZ24" s="66" t="e">
        <f>NA()</f>
        <v>#N/A</v>
      </c>
      <c r="BA24" s="66" t="e">
        <f>NA()</f>
        <v>#N/A</v>
      </c>
      <c r="BB24" s="66" t="e">
        <f>NA()</f>
        <v>#N/A</v>
      </c>
      <c r="BC24" s="66" t="e">
        <f>NA()</f>
        <v>#N/A</v>
      </c>
      <c r="BD24" s="66" t="e">
        <f>NA()</f>
        <v>#N/A</v>
      </c>
      <c r="BE24" s="66" t="e">
        <f>NA()</f>
        <v>#N/A</v>
      </c>
      <c r="BF24" s="66" t="e">
        <f>NA()</f>
        <v>#N/A</v>
      </c>
      <c r="BG24" s="66" t="e">
        <f>NA()</f>
        <v>#N/A</v>
      </c>
      <c r="BH24" s="66" t="e">
        <f>NA()</f>
        <v>#N/A</v>
      </c>
      <c r="BI24" s="66" t="e">
        <f>NA()</f>
        <v>#N/A</v>
      </c>
      <c r="BJ24" s="66" t="e">
        <f>NA()</f>
        <v>#N/A</v>
      </c>
      <c r="BK24" s="66" t="e">
        <f>NA()</f>
        <v>#N/A</v>
      </c>
      <c r="BL24" s="66" t="e">
        <f>NA()</f>
        <v>#N/A</v>
      </c>
      <c r="BM24" s="66" t="e">
        <f>NA()</f>
        <v>#N/A</v>
      </c>
      <c r="BN24" s="66" t="e">
        <f>NA()</f>
        <v>#N/A</v>
      </c>
      <c r="BO24" s="66" t="e">
        <f>NA()</f>
        <v>#N/A</v>
      </c>
      <c r="BP24" s="66" t="e">
        <f>NA()</f>
        <v>#N/A</v>
      </c>
      <c r="BQ24" s="66" t="e">
        <f>NA()</f>
        <v>#N/A</v>
      </c>
      <c r="BR24" s="66" t="e">
        <f>NA()</f>
        <v>#N/A</v>
      </c>
      <c r="BS24" s="66" t="e">
        <f>NA()</f>
        <v>#N/A</v>
      </c>
      <c r="BT24" s="90"/>
      <c r="BU24" s="95" t="str">
        <f t="shared" si="10"/>
        <v>Venus</v>
      </c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65" t="str">
        <f t="shared" si="11"/>
        <v>Venus</v>
      </c>
      <c r="DJ24" s="90"/>
      <c r="DK24" s="90"/>
      <c r="DL24" s="90"/>
      <c r="DM24" s="90"/>
      <c r="DN24" s="90"/>
      <c r="DO24" s="90"/>
      <c r="DP24" s="90"/>
      <c r="DQ24" s="90"/>
      <c r="DR24" s="90"/>
      <c r="DS24" s="90"/>
      <c r="DT24" s="90"/>
      <c r="DU24" s="90"/>
      <c r="DV24" s="90"/>
      <c r="DW24" s="90"/>
      <c r="DX24" s="90"/>
      <c r="DY24" s="90"/>
      <c r="DZ24" s="90"/>
      <c r="EA24" s="90"/>
      <c r="EB24" s="90"/>
      <c r="EC24" s="90"/>
      <c r="ED24" s="90"/>
      <c r="EE24" s="90"/>
      <c r="EF24" s="90"/>
      <c r="EG24" s="90"/>
      <c r="EH24" s="90"/>
      <c r="EI24" s="90"/>
      <c r="EJ24" s="90"/>
      <c r="EK24" s="90"/>
      <c r="EL24" s="90"/>
      <c r="EM24" s="90"/>
      <c r="EN24" s="90"/>
      <c r="EO24" s="90"/>
      <c r="EP24" s="90"/>
      <c r="EQ24" s="90"/>
      <c r="ER24" s="90"/>
      <c r="ES24" s="90"/>
      <c r="ET24" s="90"/>
      <c r="EU24" s="90"/>
      <c r="EV24" s="90"/>
      <c r="EW24" s="64"/>
      <c r="EX24" s="72">
        <v>1974</v>
      </c>
      <c r="EY24" s="81"/>
      <c r="EZ24" s="81"/>
      <c r="FA24" s="81"/>
      <c r="FB24" s="80"/>
      <c r="FC24" s="81"/>
      <c r="FD24" s="81"/>
    </row>
    <row r="25" spans="1:160" ht="12" customHeight="1" x14ac:dyDescent="0.15">
      <c r="A25" s="4"/>
      <c r="B25" s="124"/>
      <c r="C25" s="98" t="str">
        <f t="shared" ref="C25" si="36">IF(B25="", "", "to")</f>
        <v/>
      </c>
      <c r="D25" s="127"/>
      <c r="E25" s="130" t="str">
        <f t="shared" ref="E25" si="37">IF(B25="","",IF(BT25&lt;0,BT25,""))</f>
        <v/>
      </c>
      <c r="F25" s="121" t="s">
        <v>85</v>
      </c>
      <c r="G25" s="133" t="str">
        <f t="shared" ref="G25" si="38">IF(B25="","",IF(OR(BT25&gt;0,AND(BT25&lt;0,F25="Y")),ABS(BT25),0))</f>
        <v/>
      </c>
      <c r="H25" s="115"/>
      <c r="I25" s="117" t="str">
        <f t="shared" ref="I25" si="39">IF(B25="","",ROUNDUP(G25*H25,0))</f>
        <v/>
      </c>
      <c r="J25" s="119" t="str" cm="1">
        <f t="array" ref="J25">IF(B25="", "", _xlfn.XLOOKUP(B25, Origins, _xlfn.XLOOKUP(D25, Destinations, Maneuver_Difficulties,"")))</f>
        <v/>
      </c>
      <c r="K25" s="119" t="str">
        <f t="shared" ref="K25" si="40">IF(AND(H25&lt;1, H25&gt;0), ROUNDUP(J25/H25, 0), J25)</f>
        <v/>
      </c>
      <c r="L25" s="121"/>
      <c r="M25" s="98" t="str">
        <f>IF(B25="","",IF(ISNA(FB25),"-",IF(AND(L25-FC25 &gt;= 0, MOD(L25-FC25,FD25)=0),"Y","N")))</f>
        <v/>
      </c>
      <c r="N25" s="98" t="str">
        <f t="shared" ref="N25" si="41">IF(L25="", "", L25+I25)</f>
        <v/>
      </c>
      <c r="O25" s="101"/>
      <c r="P25" s="13">
        <v>1</v>
      </c>
      <c r="Q25" s="14"/>
      <c r="R25" s="13" t="str">
        <f>_xlfn.XLOOKUP(Q25, $AB$5:$AB$10, $AC$5:$AC$10, "", 0)</f>
        <v/>
      </c>
      <c r="S25" s="13" t="str">
        <f>IF(Q25="Ion Thruster", 5 * I25, _xlfn.XLOOKUP(Q25, $AB$5:$AB$10, $AD$5:$AD$10, "", 0))</f>
        <v/>
      </c>
      <c r="T25" s="15"/>
      <c r="U25" s="13" t="str">
        <f t="shared" ref="U25:U28" si="42">IF(R25="", "", R25*T25)</f>
        <v/>
      </c>
      <c r="V25" s="13" t="str">
        <f t="shared" ref="V25:V28" si="43">IF(S25="", "", S25*T25)</f>
        <v/>
      </c>
      <c r="W25" s="103"/>
      <c r="X25" s="104"/>
      <c r="Y25" s="43"/>
      <c r="Z25" s="5"/>
      <c r="AA25" s="82"/>
      <c r="AB25" s="64"/>
      <c r="AC25" s="64"/>
      <c r="AD25" s="64"/>
      <c r="AE25" s="158"/>
      <c r="AF25" s="62" t="s">
        <v>34</v>
      </c>
      <c r="AG25" s="66" t="e">
        <f>NA()</f>
        <v>#N/A</v>
      </c>
      <c r="AH25" s="66" t="e">
        <f>NA()</f>
        <v>#N/A</v>
      </c>
      <c r="AI25" s="66" t="e">
        <f>NA()</f>
        <v>#N/A</v>
      </c>
      <c r="AJ25" s="66" t="e">
        <f>NA()</f>
        <v>#N/A</v>
      </c>
      <c r="AK25" s="66" t="e">
        <f>NA()</f>
        <v>#N/A</v>
      </c>
      <c r="AL25" s="66" t="e">
        <f>NA()</f>
        <v>#N/A</v>
      </c>
      <c r="AM25" s="66" t="e">
        <f>NA()</f>
        <v>#N/A</v>
      </c>
      <c r="AN25" s="66">
        <v>5</v>
      </c>
      <c r="AO25" s="66">
        <v>3</v>
      </c>
      <c r="AP25" s="66" t="e">
        <f>NA()</f>
        <v>#N/A</v>
      </c>
      <c r="AQ25" s="66" t="e">
        <f>NA()</f>
        <v>#N/A</v>
      </c>
      <c r="AR25" s="66" t="e">
        <f>NA()</f>
        <v>#N/A</v>
      </c>
      <c r="AS25" s="66" t="e">
        <f>NA()</f>
        <v>#N/A</v>
      </c>
      <c r="AT25" s="66" t="e">
        <f>NA()</f>
        <v>#N/A</v>
      </c>
      <c r="AU25" s="66" t="e">
        <f>NA()</f>
        <v>#N/A</v>
      </c>
      <c r="AV25" s="66" t="e">
        <f>NA()</f>
        <v>#N/A</v>
      </c>
      <c r="AW25" s="66" t="e">
        <f>NA()</f>
        <v>#N/A</v>
      </c>
      <c r="AX25" s="66" t="e">
        <f>NA()</f>
        <v>#N/A</v>
      </c>
      <c r="AY25" s="66" t="e">
        <f>NA()</f>
        <v>#N/A</v>
      </c>
      <c r="AZ25" s="66" t="e">
        <f>NA()</f>
        <v>#N/A</v>
      </c>
      <c r="BA25" s="66" t="e">
        <f>NA()</f>
        <v>#N/A</v>
      </c>
      <c r="BB25" s="66" t="e">
        <f>NA()</f>
        <v>#N/A</v>
      </c>
      <c r="BC25" s="66" t="e">
        <f>NA()</f>
        <v>#N/A</v>
      </c>
      <c r="BD25" s="66" t="e">
        <f>NA()</f>
        <v>#N/A</v>
      </c>
      <c r="BE25" s="66" t="e">
        <f>NA()</f>
        <v>#N/A</v>
      </c>
      <c r="BF25" s="66" t="e">
        <f>NA()</f>
        <v>#N/A</v>
      </c>
      <c r="BG25" s="66" t="e">
        <f>NA()</f>
        <v>#N/A</v>
      </c>
      <c r="BH25" s="66" t="e">
        <f>NA()</f>
        <v>#N/A</v>
      </c>
      <c r="BI25" s="66" t="e">
        <f>NA()</f>
        <v>#N/A</v>
      </c>
      <c r="BJ25" s="66" t="e">
        <f>NA()</f>
        <v>#N/A</v>
      </c>
      <c r="BK25" s="66" t="e">
        <f>NA()</f>
        <v>#N/A</v>
      </c>
      <c r="BL25" s="66" t="e">
        <f>NA()</f>
        <v>#N/A</v>
      </c>
      <c r="BM25" s="66" t="e">
        <f>NA()</f>
        <v>#N/A</v>
      </c>
      <c r="BN25" s="66" t="e">
        <f>NA()</f>
        <v>#N/A</v>
      </c>
      <c r="BO25" s="66" t="e">
        <f>NA()</f>
        <v>#N/A</v>
      </c>
      <c r="BP25" s="66" t="e">
        <f>NA()</f>
        <v>#N/A</v>
      </c>
      <c r="BQ25" s="66" t="e">
        <f>NA()</f>
        <v>#N/A</v>
      </c>
      <c r="BR25" s="66" t="e">
        <f>NA()</f>
        <v>#N/A</v>
      </c>
      <c r="BS25" s="66" t="e">
        <f>NA()</f>
        <v>#N/A</v>
      </c>
      <c r="BT25" s="94" t="e" cm="1">
        <f t="array" ref="BT25">_xlfn.XLOOKUP(B25,Origins,_xlfn.XLOOKUP(D25,Destinations,Maneuver_Years))</f>
        <v>#N/A</v>
      </c>
      <c r="BU25" s="95" t="str">
        <f t="shared" si="10"/>
        <v>Ceres</v>
      </c>
      <c r="BV25" s="96"/>
      <c r="BW25" s="96"/>
      <c r="BX25" s="96"/>
      <c r="BY25" s="96"/>
      <c r="BZ25" s="96"/>
      <c r="CA25" s="96"/>
      <c r="CB25" s="96"/>
      <c r="CC25" s="96">
        <v>2</v>
      </c>
      <c r="CD25" s="96">
        <v>1</v>
      </c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65" t="str">
        <f t="shared" si="11"/>
        <v>Ceres</v>
      </c>
      <c r="DJ25" s="90"/>
      <c r="DK25" s="90"/>
      <c r="DL25" s="90"/>
      <c r="DM25" s="90"/>
      <c r="DN25" s="90"/>
      <c r="DO25" s="90"/>
      <c r="DP25" s="90"/>
      <c r="DQ25" s="90"/>
      <c r="DR25" s="90"/>
      <c r="DS25" s="90"/>
      <c r="DT25" s="90"/>
      <c r="DU25" s="90"/>
      <c r="DV25" s="90"/>
      <c r="DW25" s="90"/>
      <c r="DX25" s="90"/>
      <c r="DY25" s="90"/>
      <c r="DZ25" s="90"/>
      <c r="EA25" s="90"/>
      <c r="EB25" s="90"/>
      <c r="EC25" s="90"/>
      <c r="ED25" s="90"/>
      <c r="EE25" s="90"/>
      <c r="EF25" s="90"/>
      <c r="EG25" s="90"/>
      <c r="EH25" s="90"/>
      <c r="EI25" s="90"/>
      <c r="EJ25" s="90"/>
      <c r="EK25" s="90"/>
      <c r="EL25" s="90"/>
      <c r="EM25" s="90"/>
      <c r="EN25" s="90"/>
      <c r="EO25" s="90"/>
      <c r="EP25" s="90"/>
      <c r="EQ25" s="90"/>
      <c r="ER25" s="90"/>
      <c r="ES25" s="90"/>
      <c r="ET25" s="90"/>
      <c r="EU25" s="90"/>
      <c r="EV25" s="90"/>
      <c r="EW25" s="64"/>
      <c r="EX25" s="72">
        <v>1975</v>
      </c>
      <c r="EY25" s="81"/>
      <c r="EZ25" s="81"/>
      <c r="FA25" s="81"/>
      <c r="FB25" s="80" t="e">
        <f>_xlfn.XLOOKUP(_xlfn.CONCAT($B25, ",", $D25), $EY$5:$EY$12, $EY$5:$EY$12)</f>
        <v>#N/A</v>
      </c>
      <c r="FC25" s="80" t="e">
        <f>_xlfn.XLOOKUP($FB25, $EY$5:$EY$12, $EZ$5:$EZ$12)</f>
        <v>#N/A</v>
      </c>
      <c r="FD25" s="80" t="e">
        <f>_xlfn.XLOOKUP($FB25, $EY$5:$EY$12, $FA$5:$FA$12)</f>
        <v>#N/A</v>
      </c>
    </row>
    <row r="26" spans="1:160" ht="12" customHeight="1" x14ac:dyDescent="0.15">
      <c r="A26" s="4"/>
      <c r="B26" s="125"/>
      <c r="C26" s="119"/>
      <c r="D26" s="128"/>
      <c r="E26" s="131"/>
      <c r="F26" s="166"/>
      <c r="G26" s="134"/>
      <c r="H26" s="115"/>
      <c r="I26" s="117"/>
      <c r="J26" s="119"/>
      <c r="K26" s="119"/>
      <c r="L26" s="122"/>
      <c r="M26" s="99"/>
      <c r="N26" s="99"/>
      <c r="O26" s="101"/>
      <c r="P26" s="13">
        <v>2</v>
      </c>
      <c r="Q26" s="14"/>
      <c r="R26" s="13" t="str">
        <f>_xlfn.XLOOKUP(Q26, $AB$5:$AB$10, $AC$5:$AC$10, "", 0)</f>
        <v/>
      </c>
      <c r="S26" s="13" t="str">
        <f>IF(Q26="Ion Thruster", 5 * I26, _xlfn.XLOOKUP(Q26, $AB$5:$AB$10, $AD$5:$AD$10, "", 0))</f>
        <v/>
      </c>
      <c r="T26" s="15"/>
      <c r="U26" s="13" t="str">
        <f t="shared" si="42"/>
        <v/>
      </c>
      <c r="V26" s="13" t="str">
        <f t="shared" si="43"/>
        <v/>
      </c>
      <c r="W26" s="105"/>
      <c r="X26" s="106"/>
      <c r="Y26" s="44"/>
      <c r="Z26" s="5"/>
      <c r="AA26" s="82"/>
      <c r="AB26" s="64"/>
      <c r="AC26" s="64"/>
      <c r="AD26" s="64"/>
      <c r="AE26" s="159"/>
      <c r="AF26" s="62" t="s">
        <v>51</v>
      </c>
      <c r="AG26" s="66" t="e">
        <f>NA()</f>
        <v>#N/A</v>
      </c>
      <c r="AH26" s="66" t="e">
        <f>NA()</f>
        <v>#N/A</v>
      </c>
      <c r="AI26" s="66" t="e">
        <f>NA()</f>
        <v>#N/A</v>
      </c>
      <c r="AJ26" s="66" t="e">
        <f>NA()</f>
        <v>#N/A</v>
      </c>
      <c r="AK26" s="66" t="e">
        <f>NA()</f>
        <v>#N/A</v>
      </c>
      <c r="AL26" s="66" t="e">
        <f>NA()</f>
        <v>#N/A</v>
      </c>
      <c r="AM26" s="66" t="e">
        <f>NA()</f>
        <v>#N/A</v>
      </c>
      <c r="AN26" s="66" t="e">
        <f>NA()</f>
        <v>#N/A</v>
      </c>
      <c r="AO26" s="66">
        <v>4</v>
      </c>
      <c r="AP26" s="66" t="e">
        <f>NA()</f>
        <v>#N/A</v>
      </c>
      <c r="AQ26" s="66" t="e">
        <f>NA()</f>
        <v>#N/A</v>
      </c>
      <c r="AR26" s="66" t="e">
        <f>NA()</f>
        <v>#N/A</v>
      </c>
      <c r="AS26" s="66" t="e">
        <f>NA()</f>
        <v>#N/A</v>
      </c>
      <c r="AT26" s="66" t="e">
        <f>NA()</f>
        <v>#N/A</v>
      </c>
      <c r="AU26" s="66" t="e">
        <f>NA()</f>
        <v>#N/A</v>
      </c>
      <c r="AV26" s="66" t="e">
        <f>NA()</f>
        <v>#N/A</v>
      </c>
      <c r="AW26" s="66" t="e">
        <f>NA()</f>
        <v>#N/A</v>
      </c>
      <c r="AX26" s="66" t="e">
        <f>NA()</f>
        <v>#N/A</v>
      </c>
      <c r="AY26" s="66" t="e">
        <f>NA()</f>
        <v>#N/A</v>
      </c>
      <c r="AZ26" s="66" t="e">
        <f>NA()</f>
        <v>#N/A</v>
      </c>
      <c r="BA26" s="66" t="e">
        <f>NA()</f>
        <v>#N/A</v>
      </c>
      <c r="BB26" s="66" t="e">
        <f>NA()</f>
        <v>#N/A</v>
      </c>
      <c r="BC26" s="66" t="e">
        <f>NA()</f>
        <v>#N/A</v>
      </c>
      <c r="BD26" s="66">
        <v>10</v>
      </c>
      <c r="BE26" s="66">
        <v>3</v>
      </c>
      <c r="BF26" s="66" t="e">
        <f>NA()</f>
        <v>#N/A</v>
      </c>
      <c r="BG26" s="66" t="e">
        <f>NA()</f>
        <v>#N/A</v>
      </c>
      <c r="BH26" s="66" t="e">
        <f>NA()</f>
        <v>#N/A</v>
      </c>
      <c r="BI26" s="66" t="e">
        <f>NA()</f>
        <v>#N/A</v>
      </c>
      <c r="BJ26" s="66" t="e">
        <f>NA()</f>
        <v>#N/A</v>
      </c>
      <c r="BK26" s="66">
        <v>0</v>
      </c>
      <c r="BL26" s="66" t="e">
        <f>NA()</f>
        <v>#N/A</v>
      </c>
      <c r="BM26" s="66" t="e">
        <f>NA()</f>
        <v>#N/A</v>
      </c>
      <c r="BN26" s="66" t="e">
        <f>NA()</f>
        <v>#N/A</v>
      </c>
      <c r="BO26" s="66" t="e">
        <f>NA()</f>
        <v>#N/A</v>
      </c>
      <c r="BP26" s="66" t="e">
        <f>NA()</f>
        <v>#N/A</v>
      </c>
      <c r="BQ26" s="66" t="e">
        <f>NA()</f>
        <v>#N/A</v>
      </c>
      <c r="BR26" s="66" t="e">
        <f>NA()</f>
        <v>#N/A</v>
      </c>
      <c r="BS26" s="66" t="e">
        <f>NA()</f>
        <v>#N/A</v>
      </c>
      <c r="BT26" s="93"/>
      <c r="BU26" s="89" t="str">
        <f t="shared" si="10"/>
        <v>Jupiter Fly-by</v>
      </c>
      <c r="BV26" s="97"/>
      <c r="BW26" s="97"/>
      <c r="BX26" s="97"/>
      <c r="BY26" s="97"/>
      <c r="BZ26" s="97"/>
      <c r="CA26" s="97"/>
      <c r="CB26" s="97"/>
      <c r="CC26" s="97"/>
      <c r="CD26" s="96">
        <v>2</v>
      </c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6">
        <v>-1</v>
      </c>
      <c r="CT26" s="96"/>
      <c r="CU26" s="97"/>
      <c r="CV26" s="97"/>
      <c r="CW26" s="97"/>
      <c r="CX26" s="97"/>
      <c r="CY26" s="97"/>
      <c r="CZ26" s="96">
        <v>2</v>
      </c>
      <c r="DA26" s="96"/>
      <c r="DB26" s="96"/>
      <c r="DC26" s="96"/>
      <c r="DD26" s="96"/>
      <c r="DE26" s="96"/>
      <c r="DF26" s="96"/>
      <c r="DG26" s="96"/>
      <c r="DH26" s="97"/>
      <c r="DI26" s="62" t="str">
        <f t="shared" si="11"/>
        <v>Jupiter Fly-by</v>
      </c>
      <c r="DJ26" s="91"/>
      <c r="DK26" s="91"/>
      <c r="DL26" s="91"/>
      <c r="DM26" s="91"/>
      <c r="DN26" s="91"/>
      <c r="DO26" s="91"/>
      <c r="DP26" s="91"/>
      <c r="DQ26" s="91"/>
      <c r="DR26" s="91"/>
      <c r="DS26" s="91"/>
      <c r="DT26" s="91"/>
      <c r="DU26" s="91"/>
      <c r="DV26" s="91"/>
      <c r="DW26" s="91"/>
      <c r="DX26" s="91"/>
      <c r="DY26" s="91"/>
      <c r="DZ26" s="91"/>
      <c r="EA26" s="91"/>
      <c r="EB26" s="91"/>
      <c r="EC26" s="91"/>
      <c r="ED26" s="91"/>
      <c r="EE26" s="91"/>
      <c r="EF26" s="91"/>
      <c r="EG26" s="91">
        <v>1</v>
      </c>
      <c r="EH26" s="91"/>
      <c r="EI26" s="91"/>
      <c r="EJ26" s="91"/>
      <c r="EK26" s="91"/>
      <c r="EL26" s="91"/>
      <c r="EM26" s="91"/>
      <c r="EN26" s="91"/>
      <c r="EO26" s="91"/>
      <c r="EP26" s="91"/>
      <c r="EQ26" s="91"/>
      <c r="ER26" s="91"/>
      <c r="ES26" s="91"/>
      <c r="ET26" s="91"/>
      <c r="EU26" s="91"/>
      <c r="EV26" s="91"/>
      <c r="EW26" s="64"/>
      <c r="EX26" s="72">
        <v>1976</v>
      </c>
      <c r="EY26" s="81"/>
      <c r="EZ26" s="81"/>
      <c r="FA26" s="81"/>
      <c r="FB26" s="80"/>
      <c r="FC26" s="81"/>
      <c r="FD26" s="81"/>
    </row>
    <row r="27" spans="1:160" ht="12" customHeight="1" x14ac:dyDescent="0.15">
      <c r="A27" s="4"/>
      <c r="B27" s="125"/>
      <c r="C27" s="119"/>
      <c r="D27" s="128"/>
      <c r="E27" s="131"/>
      <c r="F27" s="166"/>
      <c r="G27" s="134"/>
      <c r="H27" s="115"/>
      <c r="I27" s="117"/>
      <c r="J27" s="119"/>
      <c r="K27" s="119"/>
      <c r="L27" s="122"/>
      <c r="M27" s="99"/>
      <c r="N27" s="99"/>
      <c r="O27" s="101"/>
      <c r="P27" s="13">
        <v>3</v>
      </c>
      <c r="Q27" s="14"/>
      <c r="R27" s="13" t="str">
        <f>_xlfn.XLOOKUP(Q27, $AB$5:$AB$10, $AC$5:$AC$10, "", 0)</f>
        <v/>
      </c>
      <c r="S27" s="13" t="str">
        <f>IF(Q27="Ion Thruster", 5 * I27, _xlfn.XLOOKUP(Q27, $AB$5:$AB$10, $AD$5:$AD$10, "", 0))</f>
        <v/>
      </c>
      <c r="T27" s="15"/>
      <c r="U27" s="13" t="str">
        <f t="shared" si="42"/>
        <v/>
      </c>
      <c r="V27" s="13" t="str">
        <f t="shared" si="43"/>
        <v/>
      </c>
      <c r="W27" s="107" t="s">
        <v>48</v>
      </c>
      <c r="X27" s="109" t="str">
        <f>IF(B25="", "", K25*U29)</f>
        <v/>
      </c>
      <c r="Y27" s="45"/>
      <c r="Z27" s="5"/>
      <c r="AA27" s="82"/>
      <c r="AB27" s="64"/>
      <c r="AC27" s="64"/>
      <c r="AD27" s="64"/>
      <c r="AE27" s="159"/>
      <c r="AF27" s="62" t="s">
        <v>54</v>
      </c>
      <c r="AG27" s="66" t="e">
        <f>NA()</f>
        <v>#N/A</v>
      </c>
      <c r="AH27" s="66" t="e">
        <f>NA()</f>
        <v>#N/A</v>
      </c>
      <c r="AI27" s="66" t="e">
        <f>NA()</f>
        <v>#N/A</v>
      </c>
      <c r="AJ27" s="66" t="e">
        <f>NA()</f>
        <v>#N/A</v>
      </c>
      <c r="AK27" s="66" t="e">
        <f>NA()</f>
        <v>#N/A</v>
      </c>
      <c r="AL27" s="66" t="e">
        <f>NA()</f>
        <v>#N/A</v>
      </c>
      <c r="AM27" s="66" t="e">
        <f>NA()</f>
        <v>#N/A</v>
      </c>
      <c r="AN27" s="66" t="e">
        <f>NA()</f>
        <v>#N/A</v>
      </c>
      <c r="AO27" s="66" t="e">
        <f>NA()</f>
        <v>#N/A</v>
      </c>
      <c r="AP27" s="66" t="e">
        <f>NA()</f>
        <v>#N/A</v>
      </c>
      <c r="AQ27" s="66" t="e">
        <f>NA()</f>
        <v>#N/A</v>
      </c>
      <c r="AR27" s="66" t="e">
        <f>NA()</f>
        <v>#N/A</v>
      </c>
      <c r="AS27" s="66" t="e">
        <f>NA()</f>
        <v>#N/A</v>
      </c>
      <c r="AT27" s="66" t="e">
        <f>NA()</f>
        <v>#N/A</v>
      </c>
      <c r="AU27" s="66" t="e">
        <f>NA()</f>
        <v>#N/A</v>
      </c>
      <c r="AV27" s="66" t="e">
        <f>NA()</f>
        <v>#N/A</v>
      </c>
      <c r="AW27" s="66" t="e">
        <f>NA()</f>
        <v>#N/A</v>
      </c>
      <c r="AX27" s="66" t="e">
        <f>NA()</f>
        <v>#N/A</v>
      </c>
      <c r="AY27" s="66" t="e">
        <f>NA()</f>
        <v>#N/A</v>
      </c>
      <c r="AZ27" s="66" t="e">
        <f>NA()</f>
        <v>#N/A</v>
      </c>
      <c r="BA27" s="66" t="e">
        <f>NA()</f>
        <v>#N/A</v>
      </c>
      <c r="BB27" s="66" t="e">
        <f>NA()</f>
        <v>#N/A</v>
      </c>
      <c r="BC27" s="66">
        <v>10</v>
      </c>
      <c r="BD27" s="66" t="e">
        <f>NA()</f>
        <v>#N/A</v>
      </c>
      <c r="BE27" s="66" t="e">
        <f>NA()</f>
        <v>#N/A</v>
      </c>
      <c r="BF27" s="66">
        <v>5</v>
      </c>
      <c r="BG27" s="66">
        <v>2</v>
      </c>
      <c r="BH27" s="66">
        <v>3</v>
      </c>
      <c r="BI27" s="66" t="e">
        <f>NA()</f>
        <v>#N/A</v>
      </c>
      <c r="BJ27" s="66">
        <v>2</v>
      </c>
      <c r="BK27" s="66" t="e">
        <f>NA()</f>
        <v>#N/A</v>
      </c>
      <c r="BL27" s="66" t="e">
        <f>NA()</f>
        <v>#N/A</v>
      </c>
      <c r="BM27" s="66" t="e">
        <f>NA()</f>
        <v>#N/A</v>
      </c>
      <c r="BN27" s="66" t="e">
        <f>NA()</f>
        <v>#N/A</v>
      </c>
      <c r="BO27" s="66" t="e">
        <f>NA()</f>
        <v>#N/A</v>
      </c>
      <c r="BP27" s="66" t="e">
        <f>NA()</f>
        <v>#N/A</v>
      </c>
      <c r="BQ27" s="66" t="e">
        <f>NA()</f>
        <v>#N/A</v>
      </c>
      <c r="BR27" s="66" t="e">
        <f>NA()</f>
        <v>#N/A</v>
      </c>
      <c r="BS27" s="66" t="e">
        <f>NA()</f>
        <v>#N/A</v>
      </c>
      <c r="BT27" s="90"/>
      <c r="BU27" s="89" t="str">
        <f t="shared" si="10"/>
        <v>Jupiter Orbit</v>
      </c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6">
        <v>-1</v>
      </c>
      <c r="CS27" s="97"/>
      <c r="CT27" s="97"/>
      <c r="CU27" s="96">
        <v>-1</v>
      </c>
      <c r="CV27" s="96">
        <v>-1</v>
      </c>
      <c r="CW27" s="96">
        <v>-1</v>
      </c>
      <c r="CX27" s="97"/>
      <c r="CY27" s="96">
        <v>-1</v>
      </c>
      <c r="CZ27" s="97"/>
      <c r="DA27" s="97"/>
      <c r="DB27" s="97"/>
      <c r="DC27" s="97"/>
      <c r="DD27" s="97"/>
      <c r="DE27" s="97"/>
      <c r="DF27" s="97"/>
      <c r="DG27" s="97"/>
      <c r="DH27" s="97"/>
      <c r="DI27" s="62" t="str">
        <f t="shared" si="11"/>
        <v>Jupiter Orbit</v>
      </c>
      <c r="DJ27" s="91"/>
      <c r="DK27" s="91"/>
      <c r="DL27" s="91"/>
      <c r="DM27" s="91"/>
      <c r="DN27" s="91"/>
      <c r="DO27" s="91"/>
      <c r="DP27" s="91"/>
      <c r="DQ27" s="91"/>
      <c r="DR27" s="91"/>
      <c r="DS27" s="91"/>
      <c r="DT27" s="91"/>
      <c r="DU27" s="91"/>
      <c r="DV27" s="91"/>
      <c r="DW27" s="91"/>
      <c r="DX27" s="91"/>
      <c r="DY27" s="91"/>
      <c r="DZ27" s="91"/>
      <c r="EA27" s="91"/>
      <c r="EB27" s="91"/>
      <c r="EC27" s="91"/>
      <c r="ED27" s="91"/>
      <c r="EE27" s="91"/>
      <c r="EF27" s="91"/>
      <c r="EG27" s="91"/>
      <c r="EH27" s="91"/>
      <c r="EI27" s="91"/>
      <c r="EJ27" s="91"/>
      <c r="EK27" s="91"/>
      <c r="EL27" s="91"/>
      <c r="EM27" s="91"/>
      <c r="EN27" s="91"/>
      <c r="EO27" s="91"/>
      <c r="EP27" s="91"/>
      <c r="EQ27" s="91"/>
      <c r="ER27" s="91"/>
      <c r="ES27" s="91"/>
      <c r="ET27" s="91"/>
      <c r="EU27" s="91"/>
      <c r="EV27" s="91"/>
      <c r="EW27" s="64"/>
      <c r="EX27" s="72">
        <v>1977</v>
      </c>
      <c r="EY27" s="81"/>
      <c r="EZ27" s="81"/>
      <c r="FA27" s="81"/>
      <c r="FB27" s="80"/>
      <c r="FC27" s="81"/>
      <c r="FD27" s="81"/>
    </row>
    <row r="28" spans="1:160" ht="12" customHeight="1" x14ac:dyDescent="0.15">
      <c r="A28" s="4"/>
      <c r="B28" s="125"/>
      <c r="C28" s="119"/>
      <c r="D28" s="128"/>
      <c r="E28" s="131"/>
      <c r="F28" s="166"/>
      <c r="G28" s="134"/>
      <c r="H28" s="115"/>
      <c r="I28" s="117"/>
      <c r="J28" s="119"/>
      <c r="K28" s="119"/>
      <c r="L28" s="122"/>
      <c r="M28" s="99"/>
      <c r="N28" s="99"/>
      <c r="O28" s="101"/>
      <c r="P28" s="13">
        <v>4</v>
      </c>
      <c r="Q28" s="14"/>
      <c r="R28" s="13" t="str">
        <f>_xlfn.XLOOKUP(Q28, $AB$5:$AB$10, $AC$5:$AC$10, "", 0)</f>
        <v/>
      </c>
      <c r="S28" s="13" t="str">
        <f>IF(Q28="Ion Thruster", 5 * I28, _xlfn.XLOOKUP(Q28, $AB$5:$AB$10, $AD$5:$AD$10, "", 0))</f>
        <v/>
      </c>
      <c r="T28" s="15"/>
      <c r="U28" s="13" t="str">
        <f t="shared" si="42"/>
        <v/>
      </c>
      <c r="V28" s="13" t="str">
        <f t="shared" si="43"/>
        <v/>
      </c>
      <c r="W28" s="108"/>
      <c r="X28" s="110"/>
      <c r="Y28" s="44"/>
      <c r="Z28" s="5"/>
      <c r="AA28" s="82"/>
      <c r="AB28" s="64"/>
      <c r="AC28" s="64"/>
      <c r="AD28" s="64"/>
      <c r="AE28" s="159"/>
      <c r="AF28" s="62" t="s">
        <v>55</v>
      </c>
      <c r="AG28" s="66" t="e">
        <f>NA()</f>
        <v>#N/A</v>
      </c>
      <c r="AH28" s="66" t="e">
        <f>NA()</f>
        <v>#N/A</v>
      </c>
      <c r="AI28" s="66" t="e">
        <f>NA()</f>
        <v>#N/A</v>
      </c>
      <c r="AJ28" s="66" t="e">
        <f>NA()</f>
        <v>#N/A</v>
      </c>
      <c r="AK28" s="66" t="e">
        <f>NA()</f>
        <v>#N/A</v>
      </c>
      <c r="AL28" s="66" t="e">
        <f>NA()</f>
        <v>#N/A</v>
      </c>
      <c r="AM28" s="66" t="e">
        <f>NA()</f>
        <v>#N/A</v>
      </c>
      <c r="AN28" s="66" t="e">
        <f>NA()</f>
        <v>#N/A</v>
      </c>
      <c r="AO28" s="66" t="e">
        <f>NA()</f>
        <v>#N/A</v>
      </c>
      <c r="AP28" s="66" t="e">
        <f>NA()</f>
        <v>#N/A</v>
      </c>
      <c r="AQ28" s="66" t="e">
        <f>NA()</f>
        <v>#N/A</v>
      </c>
      <c r="AR28" s="66" t="e">
        <f>NA()</f>
        <v>#N/A</v>
      </c>
      <c r="AS28" s="66" t="e">
        <f>NA()</f>
        <v>#N/A</v>
      </c>
      <c r="AT28" s="66" t="e">
        <f>NA()</f>
        <v>#N/A</v>
      </c>
      <c r="AU28" s="66" t="e">
        <f>NA()</f>
        <v>#N/A</v>
      </c>
      <c r="AV28" s="66" t="e">
        <f>NA()</f>
        <v>#N/A</v>
      </c>
      <c r="AW28" s="66" t="e">
        <f>NA()</f>
        <v>#N/A</v>
      </c>
      <c r="AX28" s="66" t="e">
        <f>NA()</f>
        <v>#N/A</v>
      </c>
      <c r="AY28" s="66" t="e">
        <f>NA()</f>
        <v>#N/A</v>
      </c>
      <c r="AZ28" s="66" t="e">
        <f>NA()</f>
        <v>#N/A</v>
      </c>
      <c r="BA28" s="66" t="e">
        <f>NA()</f>
        <v>#N/A</v>
      </c>
      <c r="BB28" s="66" t="e">
        <f>NA()</f>
        <v>#N/A</v>
      </c>
      <c r="BC28" s="66">
        <v>5</v>
      </c>
      <c r="BD28" s="66">
        <v>5</v>
      </c>
      <c r="BE28" s="66" t="e">
        <f>NA()</f>
        <v>#N/A</v>
      </c>
      <c r="BF28" s="66" t="e">
        <f>NA()</f>
        <v>#N/A</v>
      </c>
      <c r="BG28" s="66" t="e">
        <f>NA()</f>
        <v>#N/A</v>
      </c>
      <c r="BH28" s="66" t="e">
        <f>NA()</f>
        <v>#N/A</v>
      </c>
      <c r="BI28" s="66" t="e">
        <f>NA()</f>
        <v>#N/A</v>
      </c>
      <c r="BJ28" s="66" t="e">
        <f>NA()</f>
        <v>#N/A</v>
      </c>
      <c r="BK28" s="66" t="e">
        <f>NA()</f>
        <v>#N/A</v>
      </c>
      <c r="BL28" s="66" t="e">
        <f>NA()</f>
        <v>#N/A</v>
      </c>
      <c r="BM28" s="66" t="e">
        <f>NA()</f>
        <v>#N/A</v>
      </c>
      <c r="BN28" s="66" t="e">
        <f>NA()</f>
        <v>#N/A</v>
      </c>
      <c r="BO28" s="66" t="e">
        <f>NA()</f>
        <v>#N/A</v>
      </c>
      <c r="BP28" s="66" t="e">
        <f>NA()</f>
        <v>#N/A</v>
      </c>
      <c r="BQ28" s="66" t="e">
        <f>NA()</f>
        <v>#N/A</v>
      </c>
      <c r="BR28" s="66" t="e">
        <f>NA()</f>
        <v>#N/A</v>
      </c>
      <c r="BS28" s="66" t="e">
        <f>NA()</f>
        <v>#N/A</v>
      </c>
      <c r="BT28" s="90"/>
      <c r="BU28" s="89" t="str">
        <f t="shared" si="10"/>
        <v>Callisto</v>
      </c>
      <c r="BV28" s="97"/>
      <c r="BW28" s="97"/>
      <c r="BX28" s="97"/>
      <c r="BY28" s="97"/>
      <c r="BZ28" s="97"/>
      <c r="CA28" s="97"/>
      <c r="CB28" s="97"/>
      <c r="CC28" s="97"/>
      <c r="CD28" s="97"/>
      <c r="CE28" s="97"/>
      <c r="CF28" s="97"/>
      <c r="CG28" s="97"/>
      <c r="CH28" s="97"/>
      <c r="CI28" s="97"/>
      <c r="CJ28" s="97"/>
      <c r="CK28" s="97"/>
      <c r="CL28" s="97"/>
      <c r="CM28" s="97"/>
      <c r="CN28" s="97"/>
      <c r="CO28" s="97"/>
      <c r="CP28" s="97"/>
      <c r="CQ28" s="97"/>
      <c r="CR28" s="97"/>
      <c r="CS28" s="96">
        <v>-1</v>
      </c>
      <c r="CT28" s="97"/>
      <c r="CU28" s="97"/>
      <c r="CV28" s="97"/>
      <c r="CW28" s="97"/>
      <c r="CX28" s="97"/>
      <c r="CY28" s="97"/>
      <c r="CZ28" s="97"/>
      <c r="DA28" s="97"/>
      <c r="DB28" s="97"/>
      <c r="DC28" s="97"/>
      <c r="DD28" s="97"/>
      <c r="DE28" s="97"/>
      <c r="DF28" s="97"/>
      <c r="DG28" s="97"/>
      <c r="DH28" s="97"/>
      <c r="DI28" s="62" t="str">
        <f t="shared" si="11"/>
        <v>Callisto</v>
      </c>
      <c r="DJ28" s="91"/>
      <c r="DK28" s="91"/>
      <c r="DL28" s="91"/>
      <c r="DM28" s="91"/>
      <c r="DN28" s="91"/>
      <c r="DO28" s="91"/>
      <c r="DP28" s="91"/>
      <c r="DQ28" s="91"/>
      <c r="DR28" s="91"/>
      <c r="DS28" s="91"/>
      <c r="DT28" s="91"/>
      <c r="DU28" s="91"/>
      <c r="DV28" s="91"/>
      <c r="DW28" s="91"/>
      <c r="DX28" s="91"/>
      <c r="DY28" s="91"/>
      <c r="DZ28" s="91"/>
      <c r="EA28" s="91"/>
      <c r="EB28" s="91"/>
      <c r="EC28" s="91"/>
      <c r="ED28" s="91"/>
      <c r="EE28" s="91"/>
      <c r="EF28" s="91"/>
      <c r="EG28" s="91"/>
      <c r="EH28" s="91"/>
      <c r="EI28" s="91"/>
      <c r="EJ28" s="91"/>
      <c r="EK28" s="91"/>
      <c r="EL28" s="91"/>
      <c r="EM28" s="91"/>
      <c r="EN28" s="91"/>
      <c r="EO28" s="91"/>
      <c r="EP28" s="91"/>
      <c r="EQ28" s="91"/>
      <c r="ER28" s="91"/>
      <c r="ES28" s="91"/>
      <c r="ET28" s="91"/>
      <c r="EU28" s="91"/>
      <c r="EV28" s="91"/>
      <c r="EW28" s="64"/>
      <c r="EX28" s="72">
        <v>1978</v>
      </c>
      <c r="EY28" s="81"/>
      <c r="EZ28" s="81"/>
      <c r="FA28" s="81"/>
      <c r="FB28" s="80"/>
      <c r="FC28" s="81"/>
      <c r="FD28" s="81"/>
    </row>
    <row r="29" spans="1:160" ht="12" customHeight="1" x14ac:dyDescent="0.15">
      <c r="A29" s="4"/>
      <c r="B29" s="143"/>
      <c r="C29" s="141"/>
      <c r="D29" s="144"/>
      <c r="E29" s="145"/>
      <c r="F29" s="167"/>
      <c r="G29" s="146"/>
      <c r="H29" s="115"/>
      <c r="I29" s="140"/>
      <c r="J29" s="141"/>
      <c r="K29" s="141"/>
      <c r="L29" s="142"/>
      <c r="M29" s="136"/>
      <c r="N29" s="136"/>
      <c r="O29" s="114"/>
      <c r="P29" s="137"/>
      <c r="Q29" s="138"/>
      <c r="R29" s="138"/>
      <c r="S29" s="139"/>
      <c r="T29" s="16" t="s">
        <v>47</v>
      </c>
      <c r="U29" s="17" t="str">
        <f t="shared" ref="U29" si="44">IF(O25="","",O25+SUM(U25:U28))</f>
        <v/>
      </c>
      <c r="V29" s="17" t="str">
        <f>IF(B25="", "", SUM(V25:V28))</f>
        <v/>
      </c>
      <c r="W29" s="18" t="s">
        <v>41</v>
      </c>
      <c r="X29" s="19" t="str">
        <f t="shared" ref="X29" si="45">IF($B25="","",IF(V29 &gt;= X27, "Y", "N"))</f>
        <v/>
      </c>
      <c r="Y29" s="46"/>
      <c r="Z29" s="5"/>
      <c r="AA29" s="82"/>
      <c r="AB29" s="64"/>
      <c r="AC29" s="64"/>
      <c r="AD29" s="64"/>
      <c r="AE29" s="159"/>
      <c r="AF29" s="62" t="s">
        <v>56</v>
      </c>
      <c r="AG29" s="66" t="e">
        <f>NA()</f>
        <v>#N/A</v>
      </c>
      <c r="AH29" s="66" t="e">
        <f>NA()</f>
        <v>#N/A</v>
      </c>
      <c r="AI29" s="66" t="e">
        <f>NA()</f>
        <v>#N/A</v>
      </c>
      <c r="AJ29" s="66" t="e">
        <f>NA()</f>
        <v>#N/A</v>
      </c>
      <c r="AK29" s="66" t="e">
        <f>NA()</f>
        <v>#N/A</v>
      </c>
      <c r="AL29" s="66" t="e">
        <f>NA()</f>
        <v>#N/A</v>
      </c>
      <c r="AM29" s="66" t="e">
        <f>NA()</f>
        <v>#N/A</v>
      </c>
      <c r="AN29" s="66" t="e">
        <f>NA()</f>
        <v>#N/A</v>
      </c>
      <c r="AO29" s="66" t="e">
        <f>NA()</f>
        <v>#N/A</v>
      </c>
      <c r="AP29" s="66" t="e">
        <f>NA()</f>
        <v>#N/A</v>
      </c>
      <c r="AQ29" s="66" t="e">
        <f>NA()</f>
        <v>#N/A</v>
      </c>
      <c r="AR29" s="66" t="e">
        <f>NA()</f>
        <v>#N/A</v>
      </c>
      <c r="AS29" s="66" t="e">
        <f>NA()</f>
        <v>#N/A</v>
      </c>
      <c r="AT29" s="66" t="e">
        <f>NA()</f>
        <v>#N/A</v>
      </c>
      <c r="AU29" s="66" t="e">
        <f>NA()</f>
        <v>#N/A</v>
      </c>
      <c r="AV29" s="66" t="e">
        <f>NA()</f>
        <v>#N/A</v>
      </c>
      <c r="AW29" s="66" t="e">
        <f>NA()</f>
        <v>#N/A</v>
      </c>
      <c r="AX29" s="66" t="e">
        <f>NA()</f>
        <v>#N/A</v>
      </c>
      <c r="AY29" s="66" t="e">
        <f>NA()</f>
        <v>#N/A</v>
      </c>
      <c r="AZ29" s="66" t="e">
        <f>NA()</f>
        <v>#N/A</v>
      </c>
      <c r="BA29" s="66" t="e">
        <f>NA()</f>
        <v>#N/A</v>
      </c>
      <c r="BB29" s="66" t="e">
        <f>NA()</f>
        <v>#N/A</v>
      </c>
      <c r="BC29" s="66" t="e">
        <f>NA()</f>
        <v>#N/A</v>
      </c>
      <c r="BD29" s="66">
        <v>2</v>
      </c>
      <c r="BE29" s="66" t="e">
        <f>NA()</f>
        <v>#N/A</v>
      </c>
      <c r="BF29" s="66" t="e">
        <f>NA()</f>
        <v>#N/A</v>
      </c>
      <c r="BG29" s="66" t="e">
        <f>NA()</f>
        <v>#N/A</v>
      </c>
      <c r="BH29" s="66" t="e">
        <f>NA()</f>
        <v>#N/A</v>
      </c>
      <c r="BI29" s="66" t="e">
        <f>NA()</f>
        <v>#N/A</v>
      </c>
      <c r="BJ29" s="66" t="e">
        <f>NA()</f>
        <v>#N/A</v>
      </c>
      <c r="BK29" s="66" t="e">
        <f>NA()</f>
        <v>#N/A</v>
      </c>
      <c r="BL29" s="66" t="e">
        <f>NA()</f>
        <v>#N/A</v>
      </c>
      <c r="BM29" s="66" t="e">
        <f>NA()</f>
        <v>#N/A</v>
      </c>
      <c r="BN29" s="66" t="e">
        <f>NA()</f>
        <v>#N/A</v>
      </c>
      <c r="BO29" s="66" t="e">
        <f>NA()</f>
        <v>#N/A</v>
      </c>
      <c r="BP29" s="66" t="e">
        <f>NA()</f>
        <v>#N/A</v>
      </c>
      <c r="BQ29" s="66" t="e">
        <f>NA()</f>
        <v>#N/A</v>
      </c>
      <c r="BR29" s="66" t="e">
        <f>NA()</f>
        <v>#N/A</v>
      </c>
      <c r="BS29" s="66" t="e">
        <f>NA()</f>
        <v>#N/A</v>
      </c>
      <c r="BT29" s="90"/>
      <c r="BU29" s="89" t="str">
        <f t="shared" si="10"/>
        <v>Europa</v>
      </c>
      <c r="BV29" s="97"/>
      <c r="BW29" s="97"/>
      <c r="BX29" s="97"/>
      <c r="BY29" s="97"/>
      <c r="BZ29" s="97"/>
      <c r="CA29" s="97"/>
      <c r="CB29" s="97"/>
      <c r="CC29" s="97"/>
      <c r="CD29" s="97"/>
      <c r="CE29" s="97"/>
      <c r="CF29" s="97"/>
      <c r="CG29" s="97"/>
      <c r="CH29" s="97"/>
      <c r="CI29" s="97"/>
      <c r="CJ29" s="97"/>
      <c r="CK29" s="97"/>
      <c r="CL29" s="97"/>
      <c r="CM29" s="97"/>
      <c r="CN29" s="97"/>
      <c r="CO29" s="97"/>
      <c r="CP29" s="97"/>
      <c r="CQ29" s="97"/>
      <c r="CR29" s="97"/>
      <c r="CS29" s="96">
        <v>-1</v>
      </c>
      <c r="CT29" s="97"/>
      <c r="CU29" s="97"/>
      <c r="CV29" s="97"/>
      <c r="CW29" s="97"/>
      <c r="CX29" s="97"/>
      <c r="CY29" s="97"/>
      <c r="CZ29" s="97"/>
      <c r="DA29" s="97"/>
      <c r="DB29" s="97"/>
      <c r="DC29" s="97"/>
      <c r="DD29" s="97"/>
      <c r="DE29" s="97"/>
      <c r="DF29" s="97"/>
      <c r="DG29" s="97"/>
      <c r="DH29" s="97"/>
      <c r="DI29" s="62" t="str">
        <f t="shared" si="11"/>
        <v>Europa</v>
      </c>
      <c r="DJ29" s="91"/>
      <c r="DK29" s="91"/>
      <c r="DL29" s="91"/>
      <c r="DM29" s="91"/>
      <c r="DN29" s="91"/>
      <c r="DO29" s="91"/>
      <c r="DP29" s="91"/>
      <c r="DQ29" s="91"/>
      <c r="DR29" s="91"/>
      <c r="DS29" s="91"/>
      <c r="DT29" s="91"/>
      <c r="DU29" s="91"/>
      <c r="DV29" s="91"/>
      <c r="DW29" s="91"/>
      <c r="DX29" s="91"/>
      <c r="DY29" s="91"/>
      <c r="DZ29" s="91"/>
      <c r="EA29" s="91"/>
      <c r="EB29" s="91"/>
      <c r="EC29" s="91"/>
      <c r="ED29" s="91"/>
      <c r="EE29" s="91"/>
      <c r="EF29" s="91"/>
      <c r="EG29" s="91"/>
      <c r="EH29" s="91"/>
      <c r="EI29" s="91"/>
      <c r="EJ29" s="91"/>
      <c r="EK29" s="91"/>
      <c r="EL29" s="91"/>
      <c r="EM29" s="91"/>
      <c r="EN29" s="91"/>
      <c r="EO29" s="91"/>
      <c r="EP29" s="91"/>
      <c r="EQ29" s="91"/>
      <c r="ER29" s="91"/>
      <c r="ES29" s="91"/>
      <c r="ET29" s="91"/>
      <c r="EU29" s="91"/>
      <c r="EV29" s="91"/>
      <c r="EW29" s="64"/>
      <c r="EX29" s="72">
        <v>1979</v>
      </c>
      <c r="EY29" s="81"/>
      <c r="EZ29" s="81"/>
      <c r="FA29" s="81"/>
      <c r="FB29" s="80"/>
      <c r="FC29" s="81"/>
      <c r="FD29" s="81"/>
    </row>
    <row r="30" spans="1:160" ht="12" customHeight="1" x14ac:dyDescent="0.15">
      <c r="A30" s="4"/>
      <c r="B30" s="124"/>
      <c r="C30" s="98" t="str">
        <f t="shared" ref="C30" si="46">IF(B30="", "", "to")</f>
        <v/>
      </c>
      <c r="D30" s="127"/>
      <c r="E30" s="130" t="str">
        <f t="shared" ref="E30" si="47">IF(B30="","",IF(BT30&lt;0,BT30,""))</f>
        <v/>
      </c>
      <c r="F30" s="121" t="s">
        <v>85</v>
      </c>
      <c r="G30" s="133" t="str">
        <f t="shared" ref="G30" si="48">IF(B30="","",IF(OR(BT30&gt;0,AND(BT30&lt;0,F30="Y")),ABS(BT30),0))</f>
        <v/>
      </c>
      <c r="H30" s="115"/>
      <c r="I30" s="117" t="str">
        <f t="shared" ref="I30" si="49">IF(B30="","",ROUNDUP(G30*H30,0))</f>
        <v/>
      </c>
      <c r="J30" s="119" t="str" cm="1">
        <f t="array" ref="J30">IF(B30="", "", _xlfn.XLOOKUP(B30, Origins, _xlfn.XLOOKUP(D30, Destinations, Maneuver_Difficulties,"")))</f>
        <v/>
      </c>
      <c r="K30" s="119" t="str">
        <f t="shared" ref="K30" si="50">IF(AND(H30&lt;1, H30&gt;0), ROUNDUP(J30/H30, 0), J30)</f>
        <v/>
      </c>
      <c r="L30" s="121"/>
      <c r="M30" s="98" t="str">
        <f>IF(B30="","",IF(ISNA(FB30),"-",IF(AND(L30-FC30 &gt;= 0, MOD(L30-FC30,FD30)=0),"Y","N")))</f>
        <v/>
      </c>
      <c r="N30" s="98" t="str">
        <f t="shared" ref="N30" si="51">IF(L30="", "", L30+I30)</f>
        <v/>
      </c>
      <c r="O30" s="101"/>
      <c r="P30" s="13">
        <v>1</v>
      </c>
      <c r="Q30" s="14"/>
      <c r="R30" s="13" t="str">
        <f>_xlfn.XLOOKUP(Q30, $AB$5:$AB$10, $AC$5:$AC$10, "", 0)</f>
        <v/>
      </c>
      <c r="S30" s="13" t="str">
        <f>IF(Q30="Ion Thruster", 5 * I30, _xlfn.XLOOKUP(Q30, $AB$5:$AB$10, $AD$5:$AD$10, "", 0))</f>
        <v/>
      </c>
      <c r="T30" s="15"/>
      <c r="U30" s="13" t="str">
        <f t="shared" ref="U30:U33" si="52">IF(R30="", "", R30*T30)</f>
        <v/>
      </c>
      <c r="V30" s="13" t="str">
        <f t="shared" ref="V30:V33" si="53">IF(S30="", "", S30*T30)</f>
        <v/>
      </c>
      <c r="W30" s="103"/>
      <c r="X30" s="104"/>
      <c r="Y30" s="43"/>
      <c r="Z30" s="5"/>
      <c r="AA30" s="82"/>
      <c r="AB30" s="64"/>
      <c r="AC30" s="64"/>
      <c r="AD30" s="64"/>
      <c r="AE30" s="159"/>
      <c r="AF30" s="62" t="s">
        <v>57</v>
      </c>
      <c r="AG30" s="66" t="e">
        <f>NA()</f>
        <v>#N/A</v>
      </c>
      <c r="AH30" s="66" t="e">
        <f>NA()</f>
        <v>#N/A</v>
      </c>
      <c r="AI30" s="66" t="e">
        <f>NA()</f>
        <v>#N/A</v>
      </c>
      <c r="AJ30" s="66" t="e">
        <f>NA()</f>
        <v>#N/A</v>
      </c>
      <c r="AK30" s="66" t="e">
        <f>NA()</f>
        <v>#N/A</v>
      </c>
      <c r="AL30" s="66" t="e">
        <f>NA()</f>
        <v>#N/A</v>
      </c>
      <c r="AM30" s="66" t="e">
        <f>NA()</f>
        <v>#N/A</v>
      </c>
      <c r="AN30" s="66" t="e">
        <f>NA()</f>
        <v>#N/A</v>
      </c>
      <c r="AO30" s="66" t="e">
        <f>NA()</f>
        <v>#N/A</v>
      </c>
      <c r="AP30" s="66" t="e">
        <f>NA()</f>
        <v>#N/A</v>
      </c>
      <c r="AQ30" s="66" t="e">
        <f>NA()</f>
        <v>#N/A</v>
      </c>
      <c r="AR30" s="66" t="e">
        <f>NA()</f>
        <v>#N/A</v>
      </c>
      <c r="AS30" s="66" t="e">
        <f>NA()</f>
        <v>#N/A</v>
      </c>
      <c r="AT30" s="66" t="e">
        <f>NA()</f>
        <v>#N/A</v>
      </c>
      <c r="AU30" s="66" t="e">
        <f>NA()</f>
        <v>#N/A</v>
      </c>
      <c r="AV30" s="66" t="e">
        <f>NA()</f>
        <v>#N/A</v>
      </c>
      <c r="AW30" s="66" t="e">
        <f>NA()</f>
        <v>#N/A</v>
      </c>
      <c r="AX30" s="66" t="e">
        <f>NA()</f>
        <v>#N/A</v>
      </c>
      <c r="AY30" s="66" t="e">
        <f>NA()</f>
        <v>#N/A</v>
      </c>
      <c r="AZ30" s="66" t="e">
        <f>NA()</f>
        <v>#N/A</v>
      </c>
      <c r="BA30" s="66" t="e">
        <f>NA()</f>
        <v>#N/A</v>
      </c>
      <c r="BB30" s="66" t="e">
        <f>NA()</f>
        <v>#N/A</v>
      </c>
      <c r="BC30" s="66" t="e">
        <f>NA()</f>
        <v>#N/A</v>
      </c>
      <c r="BD30" s="66">
        <v>3</v>
      </c>
      <c r="BE30" s="66" t="e">
        <f>NA()</f>
        <v>#N/A</v>
      </c>
      <c r="BF30" s="66" t="e">
        <f>NA()</f>
        <v>#N/A</v>
      </c>
      <c r="BG30" s="66" t="e">
        <f>NA()</f>
        <v>#N/A</v>
      </c>
      <c r="BH30" s="66" t="e">
        <f>NA()</f>
        <v>#N/A</v>
      </c>
      <c r="BI30" s="66">
        <v>2</v>
      </c>
      <c r="BJ30" s="66" t="e">
        <f>NA()</f>
        <v>#N/A</v>
      </c>
      <c r="BK30" s="66" t="e">
        <f>NA()</f>
        <v>#N/A</v>
      </c>
      <c r="BL30" s="66" t="e">
        <f>NA()</f>
        <v>#N/A</v>
      </c>
      <c r="BM30" s="66" t="e">
        <f>NA()</f>
        <v>#N/A</v>
      </c>
      <c r="BN30" s="66" t="e">
        <f>NA()</f>
        <v>#N/A</v>
      </c>
      <c r="BO30" s="66" t="e">
        <f>NA()</f>
        <v>#N/A</v>
      </c>
      <c r="BP30" s="66" t="e">
        <f>NA()</f>
        <v>#N/A</v>
      </c>
      <c r="BQ30" s="66" t="e">
        <f>NA()</f>
        <v>#N/A</v>
      </c>
      <c r="BR30" s="66" t="e">
        <f>NA()</f>
        <v>#N/A</v>
      </c>
      <c r="BS30" s="66" t="e">
        <f>NA()</f>
        <v>#N/A</v>
      </c>
      <c r="BT30" s="94" t="e" cm="1">
        <f t="array" ref="BT30">_xlfn.XLOOKUP(B30,Origins,_xlfn.XLOOKUP(D30,Destinations,Maneuver_Years))</f>
        <v>#N/A</v>
      </c>
      <c r="BU30" s="89" t="str">
        <f t="shared" si="10"/>
        <v>Ganymede Orbit</v>
      </c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97"/>
      <c r="CK30" s="97"/>
      <c r="CL30" s="97"/>
      <c r="CM30" s="97"/>
      <c r="CN30" s="97"/>
      <c r="CO30" s="97"/>
      <c r="CP30" s="97"/>
      <c r="CQ30" s="97"/>
      <c r="CR30" s="97"/>
      <c r="CS30" s="96">
        <v>-1</v>
      </c>
      <c r="CT30" s="97"/>
      <c r="CU30" s="97"/>
      <c r="CV30" s="97"/>
      <c r="CW30" s="97"/>
      <c r="CX30" s="97"/>
      <c r="CY30" s="97"/>
      <c r="CZ30" s="97"/>
      <c r="DA30" s="97"/>
      <c r="DB30" s="97"/>
      <c r="DC30" s="97"/>
      <c r="DD30" s="97"/>
      <c r="DE30" s="97"/>
      <c r="DF30" s="97"/>
      <c r="DG30" s="97"/>
      <c r="DH30" s="97"/>
      <c r="DI30" s="62" t="str">
        <f t="shared" si="11"/>
        <v>Ganymede Orbit</v>
      </c>
      <c r="DJ30" s="91"/>
      <c r="DK30" s="91"/>
      <c r="DL30" s="91"/>
      <c r="DM30" s="91"/>
      <c r="DN30" s="91"/>
      <c r="DO30" s="91"/>
      <c r="DP30" s="91"/>
      <c r="DQ30" s="91"/>
      <c r="DR30" s="91"/>
      <c r="DS30" s="91"/>
      <c r="DT30" s="91"/>
      <c r="DU30" s="91"/>
      <c r="DV30" s="91"/>
      <c r="DW30" s="91"/>
      <c r="DX30" s="91"/>
      <c r="DY30" s="91"/>
      <c r="DZ30" s="91"/>
      <c r="EA30" s="91"/>
      <c r="EB30" s="91"/>
      <c r="EC30" s="91"/>
      <c r="ED30" s="91"/>
      <c r="EE30" s="91"/>
      <c r="EF30" s="91"/>
      <c r="EG30" s="91"/>
      <c r="EH30" s="91"/>
      <c r="EI30" s="91"/>
      <c r="EJ30" s="91"/>
      <c r="EK30" s="91"/>
      <c r="EL30" s="91"/>
      <c r="EM30" s="91"/>
      <c r="EN30" s="91"/>
      <c r="EO30" s="91"/>
      <c r="EP30" s="91"/>
      <c r="EQ30" s="91"/>
      <c r="ER30" s="91"/>
      <c r="ES30" s="91"/>
      <c r="ET30" s="91"/>
      <c r="EU30" s="91"/>
      <c r="EV30" s="91"/>
      <c r="EW30" s="64"/>
      <c r="EX30" s="72">
        <v>1980</v>
      </c>
      <c r="EY30" s="81"/>
      <c r="EZ30" s="81"/>
      <c r="FA30" s="81"/>
      <c r="FB30" s="80" t="e">
        <f>_xlfn.XLOOKUP(_xlfn.CONCAT($B30, ",", $D30), $EY$5:$EY$12, $EY$5:$EY$12)</f>
        <v>#N/A</v>
      </c>
      <c r="FC30" s="80" t="e">
        <f>_xlfn.XLOOKUP($FB30, $EY$5:$EY$12, $EZ$5:$EZ$12)</f>
        <v>#N/A</v>
      </c>
      <c r="FD30" s="80" t="e">
        <f>_xlfn.XLOOKUP($FB30, $EY$5:$EY$12, $FA$5:$FA$12)</f>
        <v>#N/A</v>
      </c>
    </row>
    <row r="31" spans="1:160" ht="12" customHeight="1" x14ac:dyDescent="0.15">
      <c r="A31" s="4"/>
      <c r="B31" s="125"/>
      <c r="C31" s="119"/>
      <c r="D31" s="128"/>
      <c r="E31" s="131"/>
      <c r="F31" s="166"/>
      <c r="G31" s="134"/>
      <c r="H31" s="115"/>
      <c r="I31" s="117"/>
      <c r="J31" s="119"/>
      <c r="K31" s="119"/>
      <c r="L31" s="122"/>
      <c r="M31" s="99"/>
      <c r="N31" s="99"/>
      <c r="O31" s="101"/>
      <c r="P31" s="13">
        <v>2</v>
      </c>
      <c r="Q31" s="14"/>
      <c r="R31" s="13" t="str">
        <f>_xlfn.XLOOKUP(Q31, $AB$5:$AB$10, $AC$5:$AC$10, "", 0)</f>
        <v/>
      </c>
      <c r="S31" s="13" t="str">
        <f>IF(Q31="Ion Thruster", 5 * I31, _xlfn.XLOOKUP(Q31, $AB$5:$AB$10, $AD$5:$AD$10, "", 0))</f>
        <v/>
      </c>
      <c r="T31" s="15"/>
      <c r="U31" s="13" t="str">
        <f t="shared" si="52"/>
        <v/>
      </c>
      <c r="V31" s="13" t="str">
        <f t="shared" si="53"/>
        <v/>
      </c>
      <c r="W31" s="105"/>
      <c r="X31" s="106"/>
      <c r="Y31" s="44"/>
      <c r="Z31" s="5"/>
      <c r="AA31" s="82"/>
      <c r="AB31" s="64"/>
      <c r="AC31" s="64"/>
      <c r="AD31" s="64"/>
      <c r="AE31" s="159"/>
      <c r="AF31" s="62" t="s">
        <v>59</v>
      </c>
      <c r="AG31" s="66" t="e">
        <f>NA()</f>
        <v>#N/A</v>
      </c>
      <c r="AH31" s="66" t="e">
        <f>NA()</f>
        <v>#N/A</v>
      </c>
      <c r="AI31" s="66" t="e">
        <f>NA()</f>
        <v>#N/A</v>
      </c>
      <c r="AJ31" s="66" t="e">
        <f>NA()</f>
        <v>#N/A</v>
      </c>
      <c r="AK31" s="66" t="e">
        <f>NA()</f>
        <v>#N/A</v>
      </c>
      <c r="AL31" s="66" t="e">
        <f>NA()</f>
        <v>#N/A</v>
      </c>
      <c r="AM31" s="66" t="e">
        <f>NA()</f>
        <v>#N/A</v>
      </c>
      <c r="AN31" s="66" t="e">
        <f>NA()</f>
        <v>#N/A</v>
      </c>
      <c r="AO31" s="66" t="e">
        <f>NA()</f>
        <v>#N/A</v>
      </c>
      <c r="AP31" s="66" t="e">
        <f>NA()</f>
        <v>#N/A</v>
      </c>
      <c r="AQ31" s="66" t="e">
        <f>NA()</f>
        <v>#N/A</v>
      </c>
      <c r="AR31" s="66" t="e">
        <f>NA()</f>
        <v>#N/A</v>
      </c>
      <c r="AS31" s="66" t="e">
        <f>NA()</f>
        <v>#N/A</v>
      </c>
      <c r="AT31" s="66" t="e">
        <f>NA()</f>
        <v>#N/A</v>
      </c>
      <c r="AU31" s="66" t="e">
        <f>NA()</f>
        <v>#N/A</v>
      </c>
      <c r="AV31" s="66" t="e">
        <f>NA()</f>
        <v>#N/A</v>
      </c>
      <c r="AW31" s="66" t="e">
        <f>NA()</f>
        <v>#N/A</v>
      </c>
      <c r="AX31" s="66" t="e">
        <f>NA()</f>
        <v>#N/A</v>
      </c>
      <c r="AY31" s="66" t="e">
        <f>NA()</f>
        <v>#N/A</v>
      </c>
      <c r="AZ31" s="66" t="e">
        <f>NA()</f>
        <v>#N/A</v>
      </c>
      <c r="BA31" s="66" t="e">
        <f>NA()</f>
        <v>#N/A</v>
      </c>
      <c r="BB31" s="66" t="e">
        <f>NA()</f>
        <v>#N/A</v>
      </c>
      <c r="BC31" s="66" t="e">
        <f>NA()</f>
        <v>#N/A</v>
      </c>
      <c r="BD31" s="66" t="e">
        <f>NA()</f>
        <v>#N/A</v>
      </c>
      <c r="BE31" s="66" t="e">
        <f>NA()</f>
        <v>#N/A</v>
      </c>
      <c r="BF31" s="66" t="e">
        <f>NA()</f>
        <v>#N/A</v>
      </c>
      <c r="BG31" s="66" t="e">
        <f>NA()</f>
        <v>#N/A</v>
      </c>
      <c r="BH31" s="66">
        <v>2</v>
      </c>
      <c r="BI31" s="66" t="e">
        <f>NA()</f>
        <v>#N/A</v>
      </c>
      <c r="BJ31" s="66" t="e">
        <f>NA()</f>
        <v>#N/A</v>
      </c>
      <c r="BK31" s="66" t="e">
        <f>NA()</f>
        <v>#N/A</v>
      </c>
      <c r="BL31" s="66" t="e">
        <f>NA()</f>
        <v>#N/A</v>
      </c>
      <c r="BM31" s="66" t="e">
        <f>NA()</f>
        <v>#N/A</v>
      </c>
      <c r="BN31" s="66" t="e">
        <f>NA()</f>
        <v>#N/A</v>
      </c>
      <c r="BO31" s="66" t="e">
        <f>NA()</f>
        <v>#N/A</v>
      </c>
      <c r="BP31" s="66" t="e">
        <f>NA()</f>
        <v>#N/A</v>
      </c>
      <c r="BQ31" s="66" t="e">
        <f>NA()</f>
        <v>#N/A</v>
      </c>
      <c r="BR31" s="66" t="e">
        <f>NA()</f>
        <v>#N/A</v>
      </c>
      <c r="BS31" s="66" t="e">
        <f>NA()</f>
        <v>#N/A</v>
      </c>
      <c r="BT31" s="93"/>
      <c r="BU31" s="89" t="str">
        <f t="shared" si="10"/>
        <v>Ganymede</v>
      </c>
      <c r="BV31" s="97"/>
      <c r="BW31" s="97"/>
      <c r="BX31" s="97"/>
      <c r="BY31" s="97"/>
      <c r="BZ31" s="97"/>
      <c r="CA31" s="97"/>
      <c r="CB31" s="97"/>
      <c r="CC31" s="97"/>
      <c r="CD31" s="97"/>
      <c r="CE31" s="97"/>
      <c r="CF31" s="97"/>
      <c r="CG31" s="97"/>
      <c r="CH31" s="97"/>
      <c r="CI31" s="97"/>
      <c r="CJ31" s="97"/>
      <c r="CK31" s="97"/>
      <c r="CL31" s="97"/>
      <c r="CM31" s="97"/>
      <c r="CN31" s="97"/>
      <c r="CO31" s="97"/>
      <c r="CP31" s="97"/>
      <c r="CQ31" s="97"/>
      <c r="CR31" s="97"/>
      <c r="CS31" s="97"/>
      <c r="CT31" s="97"/>
      <c r="CU31" s="97"/>
      <c r="CV31" s="97"/>
      <c r="CW31" s="97"/>
      <c r="CX31" s="97"/>
      <c r="CY31" s="97"/>
      <c r="CZ31" s="97"/>
      <c r="DA31" s="97"/>
      <c r="DB31" s="97"/>
      <c r="DC31" s="97"/>
      <c r="DD31" s="97"/>
      <c r="DE31" s="97"/>
      <c r="DF31" s="97"/>
      <c r="DG31" s="97"/>
      <c r="DH31" s="97"/>
      <c r="DI31" s="62" t="str">
        <f t="shared" si="11"/>
        <v>Ganymede</v>
      </c>
      <c r="DJ31" s="91"/>
      <c r="DK31" s="91"/>
      <c r="DL31" s="91"/>
      <c r="DM31" s="91"/>
      <c r="DN31" s="91"/>
      <c r="DO31" s="91"/>
      <c r="DP31" s="91"/>
      <c r="DQ31" s="91"/>
      <c r="DR31" s="91"/>
      <c r="DS31" s="91"/>
      <c r="DT31" s="91"/>
      <c r="DU31" s="91"/>
      <c r="DV31" s="91"/>
      <c r="DW31" s="91"/>
      <c r="DX31" s="91"/>
      <c r="DY31" s="91"/>
      <c r="DZ31" s="91"/>
      <c r="EA31" s="91"/>
      <c r="EB31" s="91"/>
      <c r="EC31" s="91"/>
      <c r="ED31" s="91"/>
      <c r="EE31" s="91"/>
      <c r="EF31" s="91"/>
      <c r="EG31" s="91"/>
      <c r="EH31" s="91"/>
      <c r="EI31" s="91"/>
      <c r="EJ31" s="91"/>
      <c r="EK31" s="91"/>
      <c r="EL31" s="91"/>
      <c r="EM31" s="91"/>
      <c r="EN31" s="91"/>
      <c r="EO31" s="91"/>
      <c r="EP31" s="91"/>
      <c r="EQ31" s="91"/>
      <c r="ER31" s="91"/>
      <c r="ES31" s="91"/>
      <c r="ET31" s="91"/>
      <c r="EU31" s="91"/>
      <c r="EV31" s="91"/>
      <c r="EW31" s="64"/>
      <c r="EX31" s="72">
        <v>1981</v>
      </c>
      <c r="EY31" s="81"/>
      <c r="EZ31" s="81"/>
      <c r="FA31" s="81"/>
      <c r="FB31" s="80"/>
      <c r="FC31" s="81"/>
      <c r="FD31" s="81"/>
    </row>
    <row r="32" spans="1:160" ht="12" customHeight="1" x14ac:dyDescent="0.15">
      <c r="A32" s="4"/>
      <c r="B32" s="125"/>
      <c r="C32" s="119"/>
      <c r="D32" s="128"/>
      <c r="E32" s="131"/>
      <c r="F32" s="166"/>
      <c r="G32" s="134"/>
      <c r="H32" s="115"/>
      <c r="I32" s="117"/>
      <c r="J32" s="119"/>
      <c r="K32" s="119"/>
      <c r="L32" s="122"/>
      <c r="M32" s="99"/>
      <c r="N32" s="99"/>
      <c r="O32" s="101"/>
      <c r="P32" s="13">
        <v>3</v>
      </c>
      <c r="Q32" s="14"/>
      <c r="R32" s="13" t="str">
        <f>_xlfn.XLOOKUP(Q32, $AB$5:$AB$10, $AC$5:$AC$10, "", 0)</f>
        <v/>
      </c>
      <c r="S32" s="13" t="str">
        <f>IF(Q32="Ion Thruster", 5 * I32, _xlfn.XLOOKUP(Q32, $AB$5:$AB$10, $AD$5:$AD$10, "", 0))</f>
        <v/>
      </c>
      <c r="T32" s="15"/>
      <c r="U32" s="13" t="str">
        <f t="shared" si="52"/>
        <v/>
      </c>
      <c r="V32" s="13" t="str">
        <f t="shared" si="53"/>
        <v/>
      </c>
      <c r="W32" s="107" t="s">
        <v>48</v>
      </c>
      <c r="X32" s="109" t="str">
        <f>IF(B30="", "", K30*U34)</f>
        <v/>
      </c>
      <c r="Y32" s="45"/>
      <c r="Z32" s="5"/>
      <c r="AA32" s="82"/>
      <c r="AB32" s="64"/>
      <c r="AC32" s="64"/>
      <c r="AD32" s="64"/>
      <c r="AE32" s="159"/>
      <c r="AF32" s="62" t="s">
        <v>58</v>
      </c>
      <c r="AG32" s="66" t="e">
        <f>NA()</f>
        <v>#N/A</v>
      </c>
      <c r="AH32" s="66" t="e">
        <f>NA()</f>
        <v>#N/A</v>
      </c>
      <c r="AI32" s="66" t="e">
        <f>NA()</f>
        <v>#N/A</v>
      </c>
      <c r="AJ32" s="66" t="e">
        <f>NA()</f>
        <v>#N/A</v>
      </c>
      <c r="AK32" s="66" t="e">
        <f>NA()</f>
        <v>#N/A</v>
      </c>
      <c r="AL32" s="66" t="e">
        <f>NA()</f>
        <v>#N/A</v>
      </c>
      <c r="AM32" s="66" t="e">
        <f>NA()</f>
        <v>#N/A</v>
      </c>
      <c r="AN32" s="66" t="e">
        <f>NA()</f>
        <v>#N/A</v>
      </c>
      <c r="AO32" s="66" t="e">
        <f>NA()</f>
        <v>#N/A</v>
      </c>
      <c r="AP32" s="66" t="e">
        <f>NA()</f>
        <v>#N/A</v>
      </c>
      <c r="AQ32" s="66" t="e">
        <f>NA()</f>
        <v>#N/A</v>
      </c>
      <c r="AR32" s="66" t="e">
        <f>NA()</f>
        <v>#N/A</v>
      </c>
      <c r="AS32" s="66" t="e">
        <f>NA()</f>
        <v>#N/A</v>
      </c>
      <c r="AT32" s="66" t="e">
        <f>NA()</f>
        <v>#N/A</v>
      </c>
      <c r="AU32" s="66" t="e">
        <f>NA()</f>
        <v>#N/A</v>
      </c>
      <c r="AV32" s="66" t="e">
        <f>NA()</f>
        <v>#N/A</v>
      </c>
      <c r="AW32" s="66" t="e">
        <f>NA()</f>
        <v>#N/A</v>
      </c>
      <c r="AX32" s="66" t="e">
        <f>NA()</f>
        <v>#N/A</v>
      </c>
      <c r="AY32" s="66" t="e">
        <f>NA()</f>
        <v>#N/A</v>
      </c>
      <c r="AZ32" s="66" t="e">
        <f>NA()</f>
        <v>#N/A</v>
      </c>
      <c r="BA32" s="66" t="e">
        <f>NA()</f>
        <v>#N/A</v>
      </c>
      <c r="BB32" s="66" t="e">
        <f>NA()</f>
        <v>#N/A</v>
      </c>
      <c r="BC32" s="66" t="e">
        <f>NA()</f>
        <v>#N/A</v>
      </c>
      <c r="BD32" s="66">
        <v>2</v>
      </c>
      <c r="BE32" s="66" t="e">
        <f>NA()</f>
        <v>#N/A</v>
      </c>
      <c r="BF32" s="66" t="e">
        <f>NA()</f>
        <v>#N/A</v>
      </c>
      <c r="BG32" s="66" t="e">
        <f>NA()</f>
        <v>#N/A</v>
      </c>
      <c r="BH32" s="66" t="e">
        <f>NA()</f>
        <v>#N/A</v>
      </c>
      <c r="BI32" s="66" t="e">
        <f>NA()</f>
        <v>#N/A</v>
      </c>
      <c r="BJ32" s="66" t="e">
        <f>NA()</f>
        <v>#N/A</v>
      </c>
      <c r="BK32" s="66" t="e">
        <f>NA()</f>
        <v>#N/A</v>
      </c>
      <c r="BL32" s="66" t="e">
        <f>NA()</f>
        <v>#N/A</v>
      </c>
      <c r="BM32" s="66" t="e">
        <f>NA()</f>
        <v>#N/A</v>
      </c>
      <c r="BN32" s="66" t="e">
        <f>NA()</f>
        <v>#N/A</v>
      </c>
      <c r="BO32" s="66" t="e">
        <f>NA()</f>
        <v>#N/A</v>
      </c>
      <c r="BP32" s="66" t="e">
        <f>NA()</f>
        <v>#N/A</v>
      </c>
      <c r="BQ32" s="66" t="e">
        <f>NA()</f>
        <v>#N/A</v>
      </c>
      <c r="BR32" s="66" t="e">
        <f>NA()</f>
        <v>#N/A</v>
      </c>
      <c r="BS32" s="66" t="e">
        <f>NA()</f>
        <v>#N/A</v>
      </c>
      <c r="BT32" s="90"/>
      <c r="BU32" s="89" t="str">
        <f t="shared" si="10"/>
        <v>Io</v>
      </c>
      <c r="BV32" s="97"/>
      <c r="BW32" s="97"/>
      <c r="BX32" s="97"/>
      <c r="BY32" s="97"/>
      <c r="BZ32" s="97"/>
      <c r="CA32" s="97"/>
      <c r="CB32" s="97"/>
      <c r="CC32" s="97"/>
      <c r="CD32" s="97"/>
      <c r="CE32" s="97"/>
      <c r="CF32" s="97"/>
      <c r="CG32" s="97"/>
      <c r="CH32" s="97"/>
      <c r="CI32" s="97"/>
      <c r="CJ32" s="97"/>
      <c r="CK32" s="97"/>
      <c r="CL32" s="97"/>
      <c r="CM32" s="97"/>
      <c r="CN32" s="97"/>
      <c r="CO32" s="97"/>
      <c r="CP32" s="97"/>
      <c r="CQ32" s="97"/>
      <c r="CR32" s="97"/>
      <c r="CS32" s="96">
        <v>-1</v>
      </c>
      <c r="CT32" s="97"/>
      <c r="CU32" s="97"/>
      <c r="CV32" s="97"/>
      <c r="CW32" s="97"/>
      <c r="CX32" s="97"/>
      <c r="CY32" s="97"/>
      <c r="CZ32" s="97"/>
      <c r="DA32" s="97"/>
      <c r="DB32" s="97"/>
      <c r="DC32" s="97"/>
      <c r="DD32" s="97"/>
      <c r="DE32" s="97"/>
      <c r="DF32" s="97"/>
      <c r="DG32" s="97"/>
      <c r="DH32" s="97"/>
      <c r="DI32" s="62" t="str">
        <f t="shared" si="11"/>
        <v>Io</v>
      </c>
      <c r="DJ32" s="91"/>
      <c r="DK32" s="91"/>
      <c r="DL32" s="91"/>
      <c r="DM32" s="91"/>
      <c r="DN32" s="91"/>
      <c r="DO32" s="91"/>
      <c r="DP32" s="91"/>
      <c r="DQ32" s="91"/>
      <c r="DR32" s="91"/>
      <c r="DS32" s="91"/>
      <c r="DT32" s="91"/>
      <c r="DU32" s="91"/>
      <c r="DV32" s="91"/>
      <c r="DW32" s="91"/>
      <c r="DX32" s="91"/>
      <c r="DY32" s="91"/>
      <c r="DZ32" s="91"/>
      <c r="EA32" s="91"/>
      <c r="EB32" s="91"/>
      <c r="EC32" s="91"/>
      <c r="ED32" s="91"/>
      <c r="EE32" s="91"/>
      <c r="EF32" s="91"/>
      <c r="EG32" s="91"/>
      <c r="EH32" s="91"/>
      <c r="EI32" s="91"/>
      <c r="EJ32" s="91"/>
      <c r="EK32" s="91"/>
      <c r="EL32" s="91"/>
      <c r="EM32" s="91"/>
      <c r="EN32" s="91"/>
      <c r="EO32" s="91"/>
      <c r="EP32" s="91"/>
      <c r="EQ32" s="91"/>
      <c r="ER32" s="91"/>
      <c r="ES32" s="91"/>
      <c r="ET32" s="91"/>
      <c r="EU32" s="91"/>
      <c r="EV32" s="91"/>
      <c r="EW32" s="64"/>
      <c r="EX32" s="72">
        <v>1982</v>
      </c>
      <c r="EY32" s="81"/>
      <c r="EZ32" s="81"/>
      <c r="FA32" s="81"/>
      <c r="FB32" s="80"/>
      <c r="FC32" s="81"/>
      <c r="FD32" s="81"/>
    </row>
    <row r="33" spans="1:160" ht="12" customHeight="1" x14ac:dyDescent="0.15">
      <c r="A33" s="4"/>
      <c r="B33" s="125"/>
      <c r="C33" s="119"/>
      <c r="D33" s="128"/>
      <c r="E33" s="131"/>
      <c r="F33" s="166"/>
      <c r="G33" s="134"/>
      <c r="H33" s="115"/>
      <c r="I33" s="117"/>
      <c r="J33" s="119"/>
      <c r="K33" s="119"/>
      <c r="L33" s="122"/>
      <c r="M33" s="99"/>
      <c r="N33" s="99"/>
      <c r="O33" s="101"/>
      <c r="P33" s="13">
        <v>4</v>
      </c>
      <c r="Q33" s="14"/>
      <c r="R33" s="13" t="str">
        <f>_xlfn.XLOOKUP(Q33, $AB$5:$AB$10, $AC$5:$AC$10, "", 0)</f>
        <v/>
      </c>
      <c r="S33" s="13" t="str">
        <f>IF(Q33="Ion Thruster", 5 * I33, _xlfn.XLOOKUP(Q33, $AB$5:$AB$10, $AD$5:$AD$10, "", 0))</f>
        <v/>
      </c>
      <c r="T33" s="15"/>
      <c r="U33" s="13" t="str">
        <f t="shared" si="52"/>
        <v/>
      </c>
      <c r="V33" s="13" t="str">
        <f t="shared" si="53"/>
        <v/>
      </c>
      <c r="W33" s="108"/>
      <c r="X33" s="110"/>
      <c r="Y33" s="44"/>
      <c r="Z33" s="5"/>
      <c r="AA33" s="82"/>
      <c r="AB33" s="64"/>
      <c r="AC33" s="64"/>
      <c r="AD33" s="64"/>
      <c r="AE33" s="159"/>
      <c r="AF33" s="62" t="s">
        <v>52</v>
      </c>
      <c r="AG33" s="66" t="e">
        <f>NA()</f>
        <v>#N/A</v>
      </c>
      <c r="AH33" s="66" t="e">
        <f>NA()</f>
        <v>#N/A</v>
      </c>
      <c r="AI33" s="66" t="e">
        <f>NA()</f>
        <v>#N/A</v>
      </c>
      <c r="AJ33" s="66" t="e">
        <f>NA()</f>
        <v>#N/A</v>
      </c>
      <c r="AK33" s="66" t="e">
        <f>NA()</f>
        <v>#N/A</v>
      </c>
      <c r="AL33" s="66" t="e">
        <f>NA()</f>
        <v>#N/A</v>
      </c>
      <c r="AM33" s="66" t="e">
        <f>NA()</f>
        <v>#N/A</v>
      </c>
      <c r="AN33" s="66" t="e">
        <f>NA()</f>
        <v>#N/A</v>
      </c>
      <c r="AO33" s="66">
        <v>3</v>
      </c>
      <c r="AP33" s="66" t="e">
        <f>NA()</f>
        <v>#N/A</v>
      </c>
      <c r="AQ33" s="66" t="e">
        <f>NA()</f>
        <v>#N/A</v>
      </c>
      <c r="AR33" s="66" t="e">
        <f>NA()</f>
        <v>#N/A</v>
      </c>
      <c r="AS33" s="66" t="e">
        <f>NA()</f>
        <v>#N/A</v>
      </c>
      <c r="AT33" s="66" t="e">
        <f>NA()</f>
        <v>#N/A</v>
      </c>
      <c r="AU33" s="66" t="e">
        <f>NA()</f>
        <v>#N/A</v>
      </c>
      <c r="AV33" s="66" t="e">
        <f>NA()</f>
        <v>#N/A</v>
      </c>
      <c r="AW33" s="66" t="e">
        <f>NA()</f>
        <v>#N/A</v>
      </c>
      <c r="AX33" s="66" t="e">
        <f>NA()</f>
        <v>#N/A</v>
      </c>
      <c r="AY33" s="66" t="e">
        <f>NA()</f>
        <v>#N/A</v>
      </c>
      <c r="AZ33" s="66" t="e">
        <f>NA()</f>
        <v>#N/A</v>
      </c>
      <c r="BA33" s="66" t="e">
        <f>NA()</f>
        <v>#N/A</v>
      </c>
      <c r="BB33" s="66" t="e">
        <f>NA()</f>
        <v>#N/A</v>
      </c>
      <c r="BC33" s="66" t="e">
        <f>NA()</f>
        <v>#N/A</v>
      </c>
      <c r="BD33" s="66" t="e">
        <f>NA()</f>
        <v>#N/A</v>
      </c>
      <c r="BE33" s="66" t="e">
        <f>NA()</f>
        <v>#N/A</v>
      </c>
      <c r="BF33" s="66" t="e">
        <f>NA()</f>
        <v>#N/A</v>
      </c>
      <c r="BG33" s="66" t="e">
        <f>NA()</f>
        <v>#N/A</v>
      </c>
      <c r="BH33" s="66" t="e">
        <f>NA()</f>
        <v>#N/A</v>
      </c>
      <c r="BI33" s="66" t="e">
        <f>NA()</f>
        <v>#N/A</v>
      </c>
      <c r="BJ33" s="66" t="e">
        <f>NA()</f>
        <v>#N/A</v>
      </c>
      <c r="BK33" s="66" t="e">
        <f>NA()</f>
        <v>#N/A</v>
      </c>
      <c r="BL33" s="66">
        <v>7</v>
      </c>
      <c r="BM33" s="66">
        <v>1</v>
      </c>
      <c r="BN33" s="66" t="e">
        <f>NA()</f>
        <v>#N/A</v>
      </c>
      <c r="BO33" s="66" t="e">
        <f>NA()</f>
        <v>#N/A</v>
      </c>
      <c r="BP33" s="66" t="e">
        <f>NA()</f>
        <v>#N/A</v>
      </c>
      <c r="BQ33" s="66" t="e">
        <f>NA()</f>
        <v>#N/A</v>
      </c>
      <c r="BR33" s="66">
        <v>0</v>
      </c>
      <c r="BS33" s="66" t="e">
        <f>NA()</f>
        <v>#N/A</v>
      </c>
      <c r="BT33" s="90"/>
      <c r="BU33" s="89" t="str">
        <f t="shared" si="10"/>
        <v>Saturn Fly-by</v>
      </c>
      <c r="BV33" s="97"/>
      <c r="BW33" s="97"/>
      <c r="BX33" s="97"/>
      <c r="BY33" s="97"/>
      <c r="BZ33" s="97"/>
      <c r="CA33" s="97"/>
      <c r="CB33" s="97"/>
      <c r="CC33" s="97"/>
      <c r="CD33" s="96">
        <v>3</v>
      </c>
      <c r="CE33" s="97"/>
      <c r="CF33" s="97"/>
      <c r="CG33" s="97"/>
      <c r="CH33" s="97"/>
      <c r="CI33" s="97"/>
      <c r="CJ33" s="97"/>
      <c r="CK33" s="97"/>
      <c r="CL33" s="97"/>
      <c r="CM33" s="97"/>
      <c r="CN33" s="97"/>
      <c r="CO33" s="97"/>
      <c r="CP33" s="97"/>
      <c r="CQ33" s="97"/>
      <c r="CR33" s="97"/>
      <c r="CS33" s="97"/>
      <c r="CT33" s="97"/>
      <c r="CU33" s="97"/>
      <c r="CV33" s="97"/>
      <c r="CW33" s="97"/>
      <c r="CX33" s="97"/>
      <c r="CY33" s="97"/>
      <c r="CZ33" s="97"/>
      <c r="DA33" s="96">
        <v>-1</v>
      </c>
      <c r="DB33" s="97"/>
      <c r="DC33" s="97"/>
      <c r="DD33" s="97"/>
      <c r="DE33" s="97"/>
      <c r="DF33" s="97"/>
      <c r="DG33" s="96">
        <v>5</v>
      </c>
      <c r="DH33" s="96"/>
      <c r="DI33" s="62" t="str">
        <f t="shared" si="11"/>
        <v>Saturn Fly-by</v>
      </c>
      <c r="DJ33" s="90"/>
      <c r="DK33" s="90"/>
      <c r="DL33" s="90"/>
      <c r="DM33" s="90"/>
      <c r="DN33" s="90"/>
      <c r="DO33" s="90"/>
      <c r="DP33" s="90"/>
      <c r="DQ33" s="90"/>
      <c r="DR33" s="90"/>
      <c r="DS33" s="90"/>
      <c r="DT33" s="90"/>
      <c r="DU33" s="90"/>
      <c r="DV33" s="90"/>
      <c r="DW33" s="90"/>
      <c r="DX33" s="90"/>
      <c r="DY33" s="90"/>
      <c r="DZ33" s="90"/>
      <c r="EA33" s="90"/>
      <c r="EB33" s="90"/>
      <c r="EC33" s="90"/>
      <c r="ED33" s="90"/>
      <c r="EE33" s="90"/>
      <c r="EF33" s="90"/>
      <c r="EG33" s="90"/>
      <c r="EH33" s="90"/>
      <c r="EI33" s="90"/>
      <c r="EJ33" s="90"/>
      <c r="EK33" s="90"/>
      <c r="EL33" s="90"/>
      <c r="EM33" s="90"/>
      <c r="EN33" s="90"/>
      <c r="EO33" s="90"/>
      <c r="EP33" s="90"/>
      <c r="EQ33" s="90"/>
      <c r="ER33" s="90"/>
      <c r="ES33" s="90"/>
      <c r="ET33" s="90"/>
      <c r="EU33" s="90"/>
      <c r="EV33" s="90"/>
      <c r="EW33" s="64"/>
      <c r="EX33" s="72">
        <v>1983</v>
      </c>
      <c r="EY33" s="81"/>
      <c r="EZ33" s="81"/>
      <c r="FA33" s="81"/>
      <c r="FB33" s="80"/>
      <c r="FC33" s="81"/>
      <c r="FD33" s="81"/>
    </row>
    <row r="34" spans="1:160" ht="12" customHeight="1" x14ac:dyDescent="0.15">
      <c r="A34" s="4"/>
      <c r="B34" s="143"/>
      <c r="C34" s="141"/>
      <c r="D34" s="144"/>
      <c r="E34" s="145"/>
      <c r="F34" s="167"/>
      <c r="G34" s="146"/>
      <c r="H34" s="115"/>
      <c r="I34" s="140"/>
      <c r="J34" s="141"/>
      <c r="K34" s="141"/>
      <c r="L34" s="142"/>
      <c r="M34" s="136"/>
      <c r="N34" s="136"/>
      <c r="O34" s="114"/>
      <c r="P34" s="137"/>
      <c r="Q34" s="138"/>
      <c r="R34" s="138"/>
      <c r="S34" s="139"/>
      <c r="T34" s="16" t="s">
        <v>47</v>
      </c>
      <c r="U34" s="17" t="str">
        <f t="shared" ref="U34" si="54">IF(O30="","",O30+SUM(U30:U33))</f>
        <v/>
      </c>
      <c r="V34" s="17" t="str">
        <f>IF(B30="", "", SUM(V30:V33))</f>
        <v/>
      </c>
      <c r="W34" s="18" t="s">
        <v>41</v>
      </c>
      <c r="X34" s="19" t="str">
        <f t="shared" ref="X34" si="55">IF($B30="","",IF(V34 &gt;= X32, "Y", "N"))</f>
        <v/>
      </c>
      <c r="Y34" s="47"/>
      <c r="Z34" s="5"/>
      <c r="AA34" s="82"/>
      <c r="AB34" s="64"/>
      <c r="AC34" s="64"/>
      <c r="AD34" s="64"/>
      <c r="AE34" s="159"/>
      <c r="AF34" s="62" t="s">
        <v>61</v>
      </c>
      <c r="AG34" s="66" t="e">
        <f>NA()</f>
        <v>#N/A</v>
      </c>
      <c r="AH34" s="66" t="e">
        <f>NA()</f>
        <v>#N/A</v>
      </c>
      <c r="AI34" s="66" t="e">
        <f>NA()</f>
        <v>#N/A</v>
      </c>
      <c r="AJ34" s="66" t="e">
        <f>NA()</f>
        <v>#N/A</v>
      </c>
      <c r="AK34" s="66" t="e">
        <f>NA()</f>
        <v>#N/A</v>
      </c>
      <c r="AL34" s="66" t="e">
        <f>NA()</f>
        <v>#N/A</v>
      </c>
      <c r="AM34" s="66" t="e">
        <f>NA()</f>
        <v>#N/A</v>
      </c>
      <c r="AN34" s="66" t="e">
        <f>NA()</f>
        <v>#N/A</v>
      </c>
      <c r="AO34" s="66" t="e">
        <f>NA()</f>
        <v>#N/A</v>
      </c>
      <c r="AP34" s="66" t="e">
        <f>NA()</f>
        <v>#N/A</v>
      </c>
      <c r="AQ34" s="66" t="e">
        <f>NA()</f>
        <v>#N/A</v>
      </c>
      <c r="AR34" s="66" t="e">
        <f>NA()</f>
        <v>#N/A</v>
      </c>
      <c r="AS34" s="66" t="e">
        <f>NA()</f>
        <v>#N/A</v>
      </c>
      <c r="AT34" s="66" t="e">
        <f>NA()</f>
        <v>#N/A</v>
      </c>
      <c r="AU34" s="66" t="e">
        <f>NA()</f>
        <v>#N/A</v>
      </c>
      <c r="AV34" s="66" t="e">
        <f>NA()</f>
        <v>#N/A</v>
      </c>
      <c r="AW34" s="66" t="e">
        <f>NA()</f>
        <v>#N/A</v>
      </c>
      <c r="AX34" s="66" t="e">
        <f>NA()</f>
        <v>#N/A</v>
      </c>
      <c r="AY34" s="66" t="e">
        <f>NA()</f>
        <v>#N/A</v>
      </c>
      <c r="AZ34" s="66" t="e">
        <f>NA()</f>
        <v>#N/A</v>
      </c>
      <c r="BA34" s="66" t="e">
        <f>NA()</f>
        <v>#N/A</v>
      </c>
      <c r="BB34" s="66" t="e">
        <f>NA()</f>
        <v>#N/A</v>
      </c>
      <c r="BC34" s="66" t="e">
        <f>NA()</f>
        <v>#N/A</v>
      </c>
      <c r="BD34" s="66" t="e">
        <f>NA()</f>
        <v>#N/A</v>
      </c>
      <c r="BE34" s="66" t="e">
        <f>NA()</f>
        <v>#N/A</v>
      </c>
      <c r="BF34" s="66" t="e">
        <f>NA()</f>
        <v>#N/A</v>
      </c>
      <c r="BG34" s="66" t="e">
        <f>NA()</f>
        <v>#N/A</v>
      </c>
      <c r="BH34" s="66" t="e">
        <f>NA()</f>
        <v>#N/A</v>
      </c>
      <c r="BI34" s="66" t="e">
        <f>NA()</f>
        <v>#N/A</v>
      </c>
      <c r="BJ34" s="66" t="e">
        <f>NA()</f>
        <v>#N/A</v>
      </c>
      <c r="BK34" s="66">
        <v>7</v>
      </c>
      <c r="BL34" s="66" t="e">
        <f>NA()</f>
        <v>#N/A</v>
      </c>
      <c r="BM34" s="66" t="e">
        <f>NA()</f>
        <v>#N/A</v>
      </c>
      <c r="BN34" s="66">
        <v>2</v>
      </c>
      <c r="BO34" s="66">
        <v>1</v>
      </c>
      <c r="BP34" s="66">
        <v>1</v>
      </c>
      <c r="BQ34" s="66">
        <v>2</v>
      </c>
      <c r="BR34" s="66" t="e">
        <f>NA()</f>
        <v>#N/A</v>
      </c>
      <c r="BS34" s="66" t="e">
        <f>NA()</f>
        <v>#N/A</v>
      </c>
      <c r="BT34" s="90"/>
      <c r="BU34" s="89" t="str">
        <f t="shared" si="10"/>
        <v>Saturn Orbit</v>
      </c>
      <c r="BV34" s="97"/>
      <c r="BW34" s="97"/>
      <c r="BX34" s="97"/>
      <c r="BY34" s="97"/>
      <c r="BZ34" s="97"/>
      <c r="CA34" s="97"/>
      <c r="CB34" s="97"/>
      <c r="CC34" s="97"/>
      <c r="CD34" s="97"/>
      <c r="CE34" s="97"/>
      <c r="CF34" s="97"/>
      <c r="CG34" s="97"/>
      <c r="CH34" s="97"/>
      <c r="CI34" s="97"/>
      <c r="CJ34" s="97"/>
      <c r="CK34" s="97"/>
      <c r="CL34" s="97"/>
      <c r="CM34" s="97"/>
      <c r="CN34" s="97"/>
      <c r="CO34" s="97"/>
      <c r="CP34" s="97"/>
      <c r="CQ34" s="97"/>
      <c r="CR34" s="97"/>
      <c r="CS34" s="97"/>
      <c r="CT34" s="97"/>
      <c r="CU34" s="97"/>
      <c r="CV34" s="97"/>
      <c r="CW34" s="97"/>
      <c r="CX34" s="97"/>
      <c r="CY34" s="97"/>
      <c r="CZ34" s="96">
        <v>-1</v>
      </c>
      <c r="DA34" s="97"/>
      <c r="DB34" s="96"/>
      <c r="DC34" s="96">
        <v>-1</v>
      </c>
      <c r="DD34" s="96"/>
      <c r="DE34" s="96"/>
      <c r="DF34" s="96">
        <v>-1</v>
      </c>
      <c r="DG34" s="97"/>
      <c r="DH34" s="97"/>
      <c r="DI34" s="62" t="str">
        <f t="shared" si="11"/>
        <v>Saturn Orbit</v>
      </c>
      <c r="DJ34" s="91"/>
      <c r="DK34" s="91"/>
      <c r="DL34" s="91"/>
      <c r="DM34" s="91"/>
      <c r="DN34" s="91"/>
      <c r="DO34" s="91"/>
      <c r="DP34" s="91"/>
      <c r="DQ34" s="91"/>
      <c r="DR34" s="91"/>
      <c r="DS34" s="91"/>
      <c r="DT34" s="91"/>
      <c r="DU34" s="91"/>
      <c r="DV34" s="91"/>
      <c r="DW34" s="91"/>
      <c r="DX34" s="91"/>
      <c r="DY34" s="91"/>
      <c r="DZ34" s="91"/>
      <c r="EA34" s="91"/>
      <c r="EB34" s="91"/>
      <c r="EC34" s="91"/>
      <c r="ED34" s="91"/>
      <c r="EE34" s="91"/>
      <c r="EF34" s="91"/>
      <c r="EG34" s="91"/>
      <c r="EH34" s="91"/>
      <c r="EI34" s="91"/>
      <c r="EJ34" s="91"/>
      <c r="EK34" s="91"/>
      <c r="EL34" s="91"/>
      <c r="EM34" s="91"/>
      <c r="EN34" s="91"/>
      <c r="EO34" s="91"/>
      <c r="EP34" s="91"/>
      <c r="EQ34" s="91"/>
      <c r="ER34" s="91"/>
      <c r="ES34" s="91"/>
      <c r="ET34" s="91"/>
      <c r="EU34" s="91"/>
      <c r="EV34" s="91"/>
      <c r="EW34" s="64"/>
      <c r="EX34" s="72">
        <v>1984</v>
      </c>
      <c r="EY34" s="81"/>
      <c r="EZ34" s="81"/>
      <c r="FA34" s="81"/>
      <c r="FB34" s="80"/>
      <c r="FC34" s="81"/>
      <c r="FD34" s="81"/>
    </row>
    <row r="35" spans="1:160" ht="12" customHeight="1" x14ac:dyDescent="0.15">
      <c r="A35" s="4"/>
      <c r="B35" s="124"/>
      <c r="C35" s="98" t="str">
        <f t="shared" ref="C35" si="56">IF(B35="", "", "to")</f>
        <v/>
      </c>
      <c r="D35" s="127"/>
      <c r="E35" s="130" t="str">
        <f t="shared" ref="E35" si="57">IF(B35="","",IF(BT35&lt;0,BT35,""))</f>
        <v/>
      </c>
      <c r="F35" s="121" t="s">
        <v>85</v>
      </c>
      <c r="G35" s="133" t="str">
        <f t="shared" ref="G35" si="58">IF(B35="","",IF(OR(BT35&gt;0,AND(BT35&lt;0,F35="Y")),ABS(BT35),0))</f>
        <v/>
      </c>
      <c r="H35" s="115"/>
      <c r="I35" s="117" t="str">
        <f t="shared" ref="I35" si="59">IF(B35="","",ROUNDUP(G35*H35,0))</f>
        <v/>
      </c>
      <c r="J35" s="119" t="str" cm="1">
        <f t="array" ref="J35">IF(B35="", "", _xlfn.XLOOKUP(B35, Origins, _xlfn.XLOOKUP(D35, Destinations, Maneuver_Difficulties,"")))</f>
        <v/>
      </c>
      <c r="K35" s="119" t="str">
        <f t="shared" ref="K35" si="60">IF(AND(H35&lt;1, H35&gt;0), ROUNDUP(J35/H35, 0), J35)</f>
        <v/>
      </c>
      <c r="L35" s="121"/>
      <c r="M35" s="98" t="str">
        <f>IF(B35="","",IF(ISNA(FB35),"-",IF(AND(L35-FC35 &gt;= 0, MOD(L35-FC35,FD35)=0),"Y","N")))</f>
        <v/>
      </c>
      <c r="N35" s="98" t="str">
        <f t="shared" ref="N35" si="61">IF(L35="", "", L35+I35)</f>
        <v/>
      </c>
      <c r="O35" s="101"/>
      <c r="P35" s="13">
        <v>1</v>
      </c>
      <c r="Q35" s="14"/>
      <c r="R35" s="13" t="str">
        <f>_xlfn.XLOOKUP(Q35, $AB$5:$AB$10, $AC$5:$AC$10, "", 0)</f>
        <v/>
      </c>
      <c r="S35" s="13" t="str">
        <f>IF(Q35="Ion Thruster", 5 * I35, _xlfn.XLOOKUP(Q35, $AB$5:$AB$10, $AD$5:$AD$10, "", 0))</f>
        <v/>
      </c>
      <c r="T35" s="15"/>
      <c r="U35" s="13" t="str">
        <f t="shared" ref="U35:U38" si="62">IF(R35="", "", R35*T35)</f>
        <v/>
      </c>
      <c r="V35" s="13" t="str">
        <f t="shared" ref="V35:V38" si="63">IF(S35="", "", S35*T35)</f>
        <v/>
      </c>
      <c r="W35" s="103"/>
      <c r="X35" s="104"/>
      <c r="Y35" s="43"/>
      <c r="Z35" s="5"/>
      <c r="AA35" s="82"/>
      <c r="AB35" s="64"/>
      <c r="AC35" s="64"/>
      <c r="AD35" s="64"/>
      <c r="AE35" s="159"/>
      <c r="AF35" s="62" t="s">
        <v>62</v>
      </c>
      <c r="AG35" s="66" t="e">
        <f>NA()</f>
        <v>#N/A</v>
      </c>
      <c r="AH35" s="66" t="e">
        <f>NA()</f>
        <v>#N/A</v>
      </c>
      <c r="AI35" s="66" t="e">
        <f>NA()</f>
        <v>#N/A</v>
      </c>
      <c r="AJ35" s="66" t="e">
        <f>NA()</f>
        <v>#N/A</v>
      </c>
      <c r="AK35" s="66" t="e">
        <f>NA()</f>
        <v>#N/A</v>
      </c>
      <c r="AL35" s="66" t="e">
        <f>NA()</f>
        <v>#N/A</v>
      </c>
      <c r="AM35" s="66" t="e">
        <f>NA()</f>
        <v>#N/A</v>
      </c>
      <c r="AN35" s="66" t="e">
        <f>NA()</f>
        <v>#N/A</v>
      </c>
      <c r="AO35" s="66" t="e">
        <f>NA()</f>
        <v>#N/A</v>
      </c>
      <c r="AP35" s="66" t="e">
        <f>NA()</f>
        <v>#N/A</v>
      </c>
      <c r="AQ35" s="66" t="e">
        <f>NA()</f>
        <v>#N/A</v>
      </c>
      <c r="AR35" s="66" t="e">
        <f>NA()</f>
        <v>#N/A</v>
      </c>
      <c r="AS35" s="66" t="e">
        <f>NA()</f>
        <v>#N/A</v>
      </c>
      <c r="AT35" s="66" t="e">
        <f>NA()</f>
        <v>#N/A</v>
      </c>
      <c r="AU35" s="66" t="e">
        <f>NA()</f>
        <v>#N/A</v>
      </c>
      <c r="AV35" s="66" t="e">
        <f>NA()</f>
        <v>#N/A</v>
      </c>
      <c r="AW35" s="66" t="e">
        <f>NA()</f>
        <v>#N/A</v>
      </c>
      <c r="AX35" s="66" t="e">
        <f>NA()</f>
        <v>#N/A</v>
      </c>
      <c r="AY35" s="66" t="e">
        <f>NA()</f>
        <v>#N/A</v>
      </c>
      <c r="AZ35" s="66" t="e">
        <f>NA()</f>
        <v>#N/A</v>
      </c>
      <c r="BA35" s="66" t="e">
        <f>NA()</f>
        <v>#N/A</v>
      </c>
      <c r="BB35" s="66" t="e">
        <f>NA()</f>
        <v>#N/A</v>
      </c>
      <c r="BC35" s="66" t="e">
        <f>NA()</f>
        <v>#N/A</v>
      </c>
      <c r="BD35" s="66" t="e">
        <f>NA()</f>
        <v>#N/A</v>
      </c>
      <c r="BE35" s="66" t="e">
        <f>NA()</f>
        <v>#N/A</v>
      </c>
      <c r="BF35" s="66" t="e">
        <f>NA()</f>
        <v>#N/A</v>
      </c>
      <c r="BG35" s="66" t="e">
        <f>NA()</f>
        <v>#N/A</v>
      </c>
      <c r="BH35" s="66" t="e">
        <f>NA()</f>
        <v>#N/A</v>
      </c>
      <c r="BI35" s="66" t="e">
        <f>NA()</f>
        <v>#N/A</v>
      </c>
      <c r="BJ35" s="66" t="e">
        <f>NA()</f>
        <v>#N/A</v>
      </c>
      <c r="BK35" s="66" t="e">
        <f>NA()</f>
        <v>#N/A</v>
      </c>
      <c r="BL35" s="66">
        <v>2</v>
      </c>
      <c r="BM35" s="66" t="e">
        <f>NA()</f>
        <v>#N/A</v>
      </c>
      <c r="BN35" s="66" t="e">
        <f>NA()</f>
        <v>#N/A</v>
      </c>
      <c r="BO35" s="66" t="e">
        <f>NA()</f>
        <v>#N/A</v>
      </c>
      <c r="BP35" s="66">
        <v>0</v>
      </c>
      <c r="BQ35" s="66" t="e">
        <f>NA()</f>
        <v>#N/A</v>
      </c>
      <c r="BR35" s="66" t="e">
        <f>NA()</f>
        <v>#N/A</v>
      </c>
      <c r="BS35" s="66" t="e">
        <f>NA()</f>
        <v>#N/A</v>
      </c>
      <c r="BT35" s="94" t="e" cm="1">
        <f t="array" ref="BT35">_xlfn.XLOOKUP(B35,Origins,_xlfn.XLOOKUP(D35,Destinations,Maneuver_Years))</f>
        <v>#N/A</v>
      </c>
      <c r="BU35" s="89" t="str">
        <f t="shared" si="10"/>
        <v>Titan Orbit</v>
      </c>
      <c r="BV35" s="97"/>
      <c r="BW35" s="97"/>
      <c r="BX35" s="97"/>
      <c r="BY35" s="97"/>
      <c r="BZ35" s="97"/>
      <c r="CA35" s="97"/>
      <c r="CB35" s="97"/>
      <c r="CC35" s="97"/>
      <c r="CD35" s="97"/>
      <c r="CE35" s="97"/>
      <c r="CF35" s="97"/>
      <c r="CG35" s="97"/>
      <c r="CH35" s="97"/>
      <c r="CI35" s="97"/>
      <c r="CJ35" s="97"/>
      <c r="CK35" s="97"/>
      <c r="CL35" s="97"/>
      <c r="CM35" s="97"/>
      <c r="CN35" s="97"/>
      <c r="CO35" s="97"/>
      <c r="CP35" s="97"/>
      <c r="CQ35" s="97"/>
      <c r="CR35" s="97"/>
      <c r="CS35" s="97"/>
      <c r="CT35" s="97"/>
      <c r="CU35" s="97"/>
      <c r="CV35" s="97"/>
      <c r="CW35" s="97"/>
      <c r="CX35" s="97"/>
      <c r="CY35" s="97"/>
      <c r="CZ35" s="97"/>
      <c r="DA35" s="96">
        <v>-1</v>
      </c>
      <c r="DB35" s="97"/>
      <c r="DC35" s="97"/>
      <c r="DD35" s="97"/>
      <c r="DE35" s="97"/>
      <c r="DF35" s="97"/>
      <c r="DG35" s="97"/>
      <c r="DH35" s="97"/>
      <c r="DI35" s="62" t="str">
        <f t="shared" si="11"/>
        <v>Titan Orbit</v>
      </c>
      <c r="DJ35" s="91"/>
      <c r="DK35" s="91"/>
      <c r="DL35" s="91"/>
      <c r="DM35" s="91"/>
      <c r="DN35" s="91"/>
      <c r="DO35" s="91"/>
      <c r="DP35" s="91"/>
      <c r="DQ35" s="91"/>
      <c r="DR35" s="91"/>
      <c r="DS35" s="91"/>
      <c r="DT35" s="91"/>
      <c r="DU35" s="91"/>
      <c r="DV35" s="91"/>
      <c r="DW35" s="91"/>
      <c r="DX35" s="91"/>
      <c r="DY35" s="91"/>
      <c r="DZ35" s="91"/>
      <c r="EA35" s="91"/>
      <c r="EB35" s="91"/>
      <c r="EC35" s="91"/>
      <c r="ED35" s="91"/>
      <c r="EE35" s="91"/>
      <c r="EF35" s="91"/>
      <c r="EG35" s="91"/>
      <c r="EH35" s="91"/>
      <c r="EI35" s="91"/>
      <c r="EJ35" s="91"/>
      <c r="EK35" s="91"/>
      <c r="EL35" s="91"/>
      <c r="EM35" s="91"/>
      <c r="EN35" s="91"/>
      <c r="EO35" s="91"/>
      <c r="EP35" s="91"/>
      <c r="EQ35" s="91"/>
      <c r="ER35" s="91"/>
      <c r="ES35" s="91"/>
      <c r="ET35" s="91"/>
      <c r="EU35" s="91"/>
      <c r="EV35" s="91"/>
      <c r="EW35" s="64"/>
      <c r="EX35" s="72">
        <v>1985</v>
      </c>
      <c r="EY35" s="81"/>
      <c r="EZ35" s="81"/>
      <c r="FA35" s="81"/>
      <c r="FB35" s="80" t="e">
        <f>_xlfn.XLOOKUP(_xlfn.CONCAT($B35, ",", $D35), $EY$5:$EY$12, $EY$5:$EY$12)</f>
        <v>#N/A</v>
      </c>
      <c r="FC35" s="80" t="e">
        <f>_xlfn.XLOOKUP($FB35, $EY$5:$EY$12, $EZ$5:$EZ$12)</f>
        <v>#N/A</v>
      </c>
      <c r="FD35" s="80" t="e">
        <f>_xlfn.XLOOKUP($FB35, $EY$5:$EY$12, $FA$5:$FA$12)</f>
        <v>#N/A</v>
      </c>
    </row>
    <row r="36" spans="1:160" ht="12" customHeight="1" x14ac:dyDescent="0.15">
      <c r="A36" s="4"/>
      <c r="B36" s="125"/>
      <c r="C36" s="119"/>
      <c r="D36" s="128"/>
      <c r="E36" s="131"/>
      <c r="F36" s="166"/>
      <c r="G36" s="134"/>
      <c r="H36" s="115"/>
      <c r="I36" s="117"/>
      <c r="J36" s="119"/>
      <c r="K36" s="119"/>
      <c r="L36" s="122"/>
      <c r="M36" s="99"/>
      <c r="N36" s="99"/>
      <c r="O36" s="101"/>
      <c r="P36" s="13">
        <v>2</v>
      </c>
      <c r="Q36" s="14"/>
      <c r="R36" s="13" t="str">
        <f>_xlfn.XLOOKUP(Q36, $AB$5:$AB$10, $AC$5:$AC$10, "", 0)</f>
        <v/>
      </c>
      <c r="S36" s="13" t="str">
        <f>IF(Q36="Ion Thruster", 5 * I36, _xlfn.XLOOKUP(Q36, $AB$5:$AB$10, $AD$5:$AD$10, "", 0))</f>
        <v/>
      </c>
      <c r="T36" s="15"/>
      <c r="U36" s="13" t="str">
        <f t="shared" si="62"/>
        <v/>
      </c>
      <c r="V36" s="13" t="str">
        <f t="shared" si="63"/>
        <v/>
      </c>
      <c r="W36" s="105"/>
      <c r="X36" s="106"/>
      <c r="Y36" s="44"/>
      <c r="Z36" s="5"/>
      <c r="AA36" s="82"/>
      <c r="AB36" s="64"/>
      <c r="AC36" s="64"/>
      <c r="AD36" s="64"/>
      <c r="AE36" s="159"/>
      <c r="AF36" s="62" t="s">
        <v>63</v>
      </c>
      <c r="AG36" s="66" t="e">
        <f>NA()</f>
        <v>#N/A</v>
      </c>
      <c r="AH36" s="66" t="e">
        <f>NA()</f>
        <v>#N/A</v>
      </c>
      <c r="AI36" s="66" t="e">
        <f>NA()</f>
        <v>#N/A</v>
      </c>
      <c r="AJ36" s="66" t="e">
        <f>NA()</f>
        <v>#N/A</v>
      </c>
      <c r="AK36" s="66" t="e">
        <f>NA()</f>
        <v>#N/A</v>
      </c>
      <c r="AL36" s="66" t="e">
        <f>NA()</f>
        <v>#N/A</v>
      </c>
      <c r="AM36" s="66" t="e">
        <f>NA()</f>
        <v>#N/A</v>
      </c>
      <c r="AN36" s="66" t="e">
        <f>NA()</f>
        <v>#N/A</v>
      </c>
      <c r="AO36" s="66" t="e">
        <f>NA()</f>
        <v>#N/A</v>
      </c>
      <c r="AP36" s="66" t="e">
        <f>NA()</f>
        <v>#N/A</v>
      </c>
      <c r="AQ36" s="66" t="e">
        <f>NA()</f>
        <v>#N/A</v>
      </c>
      <c r="AR36" s="66" t="e">
        <f>NA()</f>
        <v>#N/A</v>
      </c>
      <c r="AS36" s="66" t="e">
        <f>NA()</f>
        <v>#N/A</v>
      </c>
      <c r="AT36" s="66" t="e">
        <f>NA()</f>
        <v>#N/A</v>
      </c>
      <c r="AU36" s="66" t="e">
        <f>NA()</f>
        <v>#N/A</v>
      </c>
      <c r="AV36" s="66" t="e">
        <f>NA()</f>
        <v>#N/A</v>
      </c>
      <c r="AW36" s="66" t="e">
        <f>NA()</f>
        <v>#N/A</v>
      </c>
      <c r="AX36" s="66" t="e">
        <f>NA()</f>
        <v>#N/A</v>
      </c>
      <c r="AY36" s="66" t="e">
        <f>NA()</f>
        <v>#N/A</v>
      </c>
      <c r="AZ36" s="66" t="e">
        <f>NA()</f>
        <v>#N/A</v>
      </c>
      <c r="BA36" s="66" t="e">
        <f>NA()</f>
        <v>#N/A</v>
      </c>
      <c r="BB36" s="66" t="e">
        <f>NA()</f>
        <v>#N/A</v>
      </c>
      <c r="BC36" s="66" t="e">
        <f>NA()</f>
        <v>#N/A</v>
      </c>
      <c r="BD36" s="66" t="e">
        <f>NA()</f>
        <v>#N/A</v>
      </c>
      <c r="BE36" s="66" t="e">
        <f>NA()</f>
        <v>#N/A</v>
      </c>
      <c r="BF36" s="66" t="e">
        <f>NA()</f>
        <v>#N/A</v>
      </c>
      <c r="BG36" s="66" t="e">
        <f>NA()</f>
        <v>#N/A</v>
      </c>
      <c r="BH36" s="66" t="e">
        <f>NA()</f>
        <v>#N/A</v>
      </c>
      <c r="BI36" s="66" t="e">
        <f>NA()</f>
        <v>#N/A</v>
      </c>
      <c r="BJ36" s="66" t="e">
        <f>NA()</f>
        <v>#N/A</v>
      </c>
      <c r="BK36" s="66" t="e">
        <f>NA()</f>
        <v>#N/A</v>
      </c>
      <c r="BL36" s="66" t="e">
        <f>NA()</f>
        <v>#N/A</v>
      </c>
      <c r="BM36" s="66" t="e">
        <f>NA()</f>
        <v>#N/A</v>
      </c>
      <c r="BN36" s="66">
        <v>2</v>
      </c>
      <c r="BO36" s="66" t="e">
        <f>NA()</f>
        <v>#N/A</v>
      </c>
      <c r="BP36" s="66" t="e">
        <f>NA()</f>
        <v>#N/A</v>
      </c>
      <c r="BQ36" s="66" t="e">
        <f>NA()</f>
        <v>#N/A</v>
      </c>
      <c r="BR36" s="66" t="e">
        <f>NA()</f>
        <v>#N/A</v>
      </c>
      <c r="BS36" s="66" t="e">
        <f>NA()</f>
        <v>#N/A</v>
      </c>
      <c r="BT36" s="93"/>
      <c r="BU36" s="89" t="str">
        <f t="shared" si="10"/>
        <v>Titan</v>
      </c>
      <c r="BV36" s="97"/>
      <c r="BW36" s="97"/>
      <c r="BX36" s="97"/>
      <c r="BY36" s="97"/>
      <c r="BZ36" s="97"/>
      <c r="CA36" s="97"/>
      <c r="CB36" s="97"/>
      <c r="CC36" s="97"/>
      <c r="CD36" s="97"/>
      <c r="CE36" s="97"/>
      <c r="CF36" s="97"/>
      <c r="CG36" s="97"/>
      <c r="CH36" s="97"/>
      <c r="CI36" s="97"/>
      <c r="CJ36" s="97"/>
      <c r="CK36" s="97"/>
      <c r="CL36" s="97"/>
      <c r="CM36" s="97"/>
      <c r="CN36" s="97"/>
      <c r="CO36" s="97"/>
      <c r="CP36" s="97"/>
      <c r="CQ36" s="97"/>
      <c r="CR36" s="97"/>
      <c r="CS36" s="97"/>
      <c r="CT36" s="97"/>
      <c r="CU36" s="97"/>
      <c r="CV36" s="97"/>
      <c r="CW36" s="97"/>
      <c r="CX36" s="97"/>
      <c r="CY36" s="97"/>
      <c r="CZ36" s="97"/>
      <c r="DA36" s="97"/>
      <c r="DB36" s="97"/>
      <c r="DC36" s="97"/>
      <c r="DD36" s="97"/>
      <c r="DE36" s="97"/>
      <c r="DF36" s="97"/>
      <c r="DG36" s="97"/>
      <c r="DH36" s="97"/>
      <c r="DI36" s="62" t="str">
        <f t="shared" si="11"/>
        <v>Titan</v>
      </c>
      <c r="DJ36" s="91"/>
      <c r="DK36" s="91"/>
      <c r="DL36" s="91"/>
      <c r="DM36" s="91"/>
      <c r="DN36" s="91"/>
      <c r="DO36" s="91"/>
      <c r="DP36" s="91"/>
      <c r="DQ36" s="91"/>
      <c r="DR36" s="91"/>
      <c r="DS36" s="91"/>
      <c r="DT36" s="91"/>
      <c r="DU36" s="91"/>
      <c r="DV36" s="91"/>
      <c r="DW36" s="91"/>
      <c r="DX36" s="91"/>
      <c r="DY36" s="91"/>
      <c r="DZ36" s="91"/>
      <c r="EA36" s="91"/>
      <c r="EB36" s="91"/>
      <c r="EC36" s="91"/>
      <c r="ED36" s="91"/>
      <c r="EE36" s="91"/>
      <c r="EF36" s="91"/>
      <c r="EG36" s="91"/>
      <c r="EH36" s="91"/>
      <c r="EI36" s="91"/>
      <c r="EJ36" s="91"/>
      <c r="EK36" s="91"/>
      <c r="EL36" s="91"/>
      <c r="EM36" s="91"/>
      <c r="EN36" s="91"/>
      <c r="EO36" s="91"/>
      <c r="EP36" s="91"/>
      <c r="EQ36" s="91"/>
      <c r="ER36" s="91"/>
      <c r="ES36" s="91"/>
      <c r="ET36" s="91"/>
      <c r="EU36" s="91"/>
      <c r="EV36" s="91"/>
      <c r="EW36" s="64"/>
      <c r="EX36" s="72">
        <v>1986</v>
      </c>
      <c r="EY36" s="81"/>
      <c r="EZ36" s="81"/>
      <c r="FA36" s="81"/>
      <c r="FB36" s="80"/>
      <c r="FC36" s="81"/>
      <c r="FD36" s="81"/>
    </row>
    <row r="37" spans="1:160" ht="12" customHeight="1" x14ac:dyDescent="0.15">
      <c r="A37" s="4"/>
      <c r="B37" s="125"/>
      <c r="C37" s="119"/>
      <c r="D37" s="128"/>
      <c r="E37" s="131"/>
      <c r="F37" s="166"/>
      <c r="G37" s="134"/>
      <c r="H37" s="115"/>
      <c r="I37" s="117"/>
      <c r="J37" s="119"/>
      <c r="K37" s="119"/>
      <c r="L37" s="122"/>
      <c r="M37" s="99"/>
      <c r="N37" s="99"/>
      <c r="O37" s="101"/>
      <c r="P37" s="13">
        <v>3</v>
      </c>
      <c r="Q37" s="14"/>
      <c r="R37" s="13" t="str">
        <f>_xlfn.XLOOKUP(Q37, $AB$5:$AB$10, $AC$5:$AC$10, "", 0)</f>
        <v/>
      </c>
      <c r="S37" s="13" t="str">
        <f>IF(Q37="Ion Thruster", 5 * I37, _xlfn.XLOOKUP(Q37, $AB$5:$AB$10, $AD$5:$AD$10, "", 0))</f>
        <v/>
      </c>
      <c r="T37" s="15"/>
      <c r="U37" s="13" t="str">
        <f t="shared" si="62"/>
        <v/>
      </c>
      <c r="V37" s="13" t="str">
        <f t="shared" si="63"/>
        <v/>
      </c>
      <c r="W37" s="107" t="s">
        <v>48</v>
      </c>
      <c r="X37" s="109" t="str">
        <f>IF(B35="", "", K35*U39)</f>
        <v/>
      </c>
      <c r="Y37" s="45"/>
      <c r="Z37" s="5"/>
      <c r="AA37" s="82"/>
      <c r="AB37" s="64"/>
      <c r="AC37" s="64"/>
      <c r="AD37" s="64"/>
      <c r="AE37" s="159"/>
      <c r="AF37" s="62" t="s">
        <v>64</v>
      </c>
      <c r="AG37" s="66" t="e">
        <f>NA()</f>
        <v>#N/A</v>
      </c>
      <c r="AH37" s="66" t="e">
        <f>NA()</f>
        <v>#N/A</v>
      </c>
      <c r="AI37" s="66" t="e">
        <f>NA()</f>
        <v>#N/A</v>
      </c>
      <c r="AJ37" s="66" t="e">
        <f>NA()</f>
        <v>#N/A</v>
      </c>
      <c r="AK37" s="66" t="e">
        <f>NA()</f>
        <v>#N/A</v>
      </c>
      <c r="AL37" s="66" t="e">
        <f>NA()</f>
        <v>#N/A</v>
      </c>
      <c r="AM37" s="66" t="e">
        <f>NA()</f>
        <v>#N/A</v>
      </c>
      <c r="AN37" s="66" t="e">
        <f>NA()</f>
        <v>#N/A</v>
      </c>
      <c r="AO37" s="66" t="e">
        <f>NA()</f>
        <v>#N/A</v>
      </c>
      <c r="AP37" s="66" t="e">
        <f>NA()</f>
        <v>#N/A</v>
      </c>
      <c r="AQ37" s="66" t="e">
        <f>NA()</f>
        <v>#N/A</v>
      </c>
      <c r="AR37" s="66" t="e">
        <f>NA()</f>
        <v>#N/A</v>
      </c>
      <c r="AS37" s="66" t="e">
        <f>NA()</f>
        <v>#N/A</v>
      </c>
      <c r="AT37" s="66" t="e">
        <f>NA()</f>
        <v>#N/A</v>
      </c>
      <c r="AU37" s="66" t="e">
        <f>NA()</f>
        <v>#N/A</v>
      </c>
      <c r="AV37" s="66" t="e">
        <f>NA()</f>
        <v>#N/A</v>
      </c>
      <c r="AW37" s="66" t="e">
        <f>NA()</f>
        <v>#N/A</v>
      </c>
      <c r="AX37" s="66" t="e">
        <f>NA()</f>
        <v>#N/A</v>
      </c>
      <c r="AY37" s="66" t="e">
        <f>NA()</f>
        <v>#N/A</v>
      </c>
      <c r="AZ37" s="66" t="e">
        <f>NA()</f>
        <v>#N/A</v>
      </c>
      <c r="BA37" s="66" t="e">
        <f>NA()</f>
        <v>#N/A</v>
      </c>
      <c r="BB37" s="66" t="e">
        <f>NA()</f>
        <v>#N/A</v>
      </c>
      <c r="BC37" s="66" t="e">
        <f>NA()</f>
        <v>#N/A</v>
      </c>
      <c r="BD37" s="66" t="e">
        <f>NA()</f>
        <v>#N/A</v>
      </c>
      <c r="BE37" s="66" t="e">
        <f>NA()</f>
        <v>#N/A</v>
      </c>
      <c r="BF37" s="66" t="e">
        <f>NA()</f>
        <v>#N/A</v>
      </c>
      <c r="BG37" s="66" t="e">
        <f>NA()</f>
        <v>#N/A</v>
      </c>
      <c r="BH37" s="66" t="e">
        <f>NA()</f>
        <v>#N/A</v>
      </c>
      <c r="BI37" s="66" t="e">
        <f>NA()</f>
        <v>#N/A</v>
      </c>
      <c r="BJ37" s="66" t="e">
        <f>NA()</f>
        <v>#N/A</v>
      </c>
      <c r="BK37" s="66" t="e">
        <f>NA()</f>
        <v>#N/A</v>
      </c>
      <c r="BL37" s="66">
        <v>2</v>
      </c>
      <c r="BM37" s="66" t="e">
        <f>NA()</f>
        <v>#N/A</v>
      </c>
      <c r="BN37" s="66" t="e">
        <f>NA()</f>
        <v>#N/A</v>
      </c>
      <c r="BO37" s="66" t="e">
        <f>NA()</f>
        <v>#N/A</v>
      </c>
      <c r="BP37" s="66" t="e">
        <f>NA()</f>
        <v>#N/A</v>
      </c>
      <c r="BQ37" s="66" t="e">
        <f>NA()</f>
        <v>#N/A</v>
      </c>
      <c r="BR37" s="66" t="e">
        <f>NA()</f>
        <v>#N/A</v>
      </c>
      <c r="BS37" s="66" t="e">
        <f>NA()</f>
        <v>#N/A</v>
      </c>
      <c r="BT37" s="90"/>
      <c r="BU37" s="89" t="str">
        <f t="shared" si="10"/>
        <v>Enceladus</v>
      </c>
      <c r="BV37" s="97"/>
      <c r="BW37" s="97"/>
      <c r="BX37" s="97"/>
      <c r="BY37" s="97"/>
      <c r="BZ37" s="97"/>
      <c r="CA37" s="97"/>
      <c r="CB37" s="97"/>
      <c r="CC37" s="97"/>
      <c r="CD37" s="97"/>
      <c r="CE37" s="97"/>
      <c r="CF37" s="97"/>
      <c r="CG37" s="97"/>
      <c r="CH37" s="97"/>
      <c r="CI37" s="97"/>
      <c r="CJ37" s="97"/>
      <c r="CK37" s="97"/>
      <c r="CL37" s="97"/>
      <c r="CM37" s="97"/>
      <c r="CN37" s="97"/>
      <c r="CO37" s="97"/>
      <c r="CP37" s="97"/>
      <c r="CQ37" s="97"/>
      <c r="CR37" s="97"/>
      <c r="CS37" s="97"/>
      <c r="CT37" s="97"/>
      <c r="CU37" s="97"/>
      <c r="CV37" s="97"/>
      <c r="CW37" s="97"/>
      <c r="CX37" s="97"/>
      <c r="CY37" s="97"/>
      <c r="CZ37" s="97"/>
      <c r="DA37" s="96">
        <v>-1</v>
      </c>
      <c r="DB37" s="97"/>
      <c r="DC37" s="97"/>
      <c r="DD37" s="97"/>
      <c r="DE37" s="97"/>
      <c r="DF37" s="97"/>
      <c r="DG37" s="97"/>
      <c r="DH37" s="97"/>
      <c r="DI37" s="62" t="str">
        <f t="shared" si="11"/>
        <v>Enceladus</v>
      </c>
      <c r="DJ37" s="91"/>
      <c r="DK37" s="91"/>
      <c r="DL37" s="91"/>
      <c r="DM37" s="91"/>
      <c r="DN37" s="91"/>
      <c r="DO37" s="91"/>
      <c r="DP37" s="91"/>
      <c r="DQ37" s="91"/>
      <c r="DR37" s="91"/>
      <c r="DS37" s="91"/>
      <c r="DT37" s="91"/>
      <c r="DU37" s="91"/>
      <c r="DV37" s="91"/>
      <c r="DW37" s="91"/>
      <c r="DX37" s="91"/>
      <c r="DY37" s="91"/>
      <c r="DZ37" s="91"/>
      <c r="EA37" s="91"/>
      <c r="EB37" s="91"/>
      <c r="EC37" s="91"/>
      <c r="ED37" s="91"/>
      <c r="EE37" s="91"/>
      <c r="EF37" s="91"/>
      <c r="EG37" s="91"/>
      <c r="EH37" s="91"/>
      <c r="EI37" s="91"/>
      <c r="EJ37" s="91"/>
      <c r="EK37" s="91"/>
      <c r="EL37" s="91"/>
      <c r="EM37" s="91"/>
      <c r="EN37" s="91"/>
      <c r="EO37" s="91"/>
      <c r="EP37" s="91"/>
      <c r="EQ37" s="91"/>
      <c r="ER37" s="91"/>
      <c r="ES37" s="91"/>
      <c r="ET37" s="91"/>
      <c r="EU37" s="91"/>
      <c r="EV37" s="91"/>
      <c r="EW37" s="64"/>
      <c r="EY37" s="81"/>
      <c r="EZ37" s="81"/>
      <c r="FA37" s="81"/>
      <c r="FB37" s="80"/>
      <c r="FC37" s="81"/>
      <c r="FD37" s="81"/>
    </row>
    <row r="38" spans="1:160" ht="12" customHeight="1" x14ac:dyDescent="0.15">
      <c r="A38" s="4"/>
      <c r="B38" s="125"/>
      <c r="C38" s="119"/>
      <c r="D38" s="128"/>
      <c r="E38" s="131"/>
      <c r="F38" s="166"/>
      <c r="G38" s="134"/>
      <c r="H38" s="115"/>
      <c r="I38" s="117"/>
      <c r="J38" s="119"/>
      <c r="K38" s="119"/>
      <c r="L38" s="122"/>
      <c r="M38" s="99"/>
      <c r="N38" s="99"/>
      <c r="O38" s="101"/>
      <c r="P38" s="13">
        <v>4</v>
      </c>
      <c r="Q38" s="14"/>
      <c r="R38" s="13" t="str">
        <f>_xlfn.XLOOKUP(Q38, $AB$5:$AB$10, $AC$5:$AC$10, "", 0)</f>
        <v/>
      </c>
      <c r="S38" s="13" t="str">
        <f>IF(Q38="Ion Thruster", 5 * I38, _xlfn.XLOOKUP(Q38, $AB$5:$AB$10, $AD$5:$AD$10, "", 0))</f>
        <v/>
      </c>
      <c r="T38" s="15"/>
      <c r="U38" s="13" t="str">
        <f t="shared" si="62"/>
        <v/>
      </c>
      <c r="V38" s="13" t="str">
        <f t="shared" si="63"/>
        <v/>
      </c>
      <c r="W38" s="108"/>
      <c r="X38" s="110"/>
      <c r="Y38" s="44"/>
      <c r="Z38" s="5"/>
      <c r="AA38" s="82"/>
      <c r="AB38" s="64"/>
      <c r="AC38" s="64"/>
      <c r="AD38" s="64"/>
      <c r="AE38" s="160"/>
      <c r="AF38" s="62" t="s">
        <v>53</v>
      </c>
      <c r="AG38" s="66" t="e">
        <f>NA()</f>
        <v>#N/A</v>
      </c>
      <c r="AH38" s="66" t="e">
        <f>NA()</f>
        <v>#N/A</v>
      </c>
      <c r="AI38" s="66" t="e">
        <f>NA()</f>
        <v>#N/A</v>
      </c>
      <c r="AJ38" s="66" t="e">
        <f>NA()</f>
        <v>#N/A</v>
      </c>
      <c r="AK38" s="66" t="e">
        <f>NA()</f>
        <v>#N/A</v>
      </c>
      <c r="AL38" s="66" t="e">
        <f>NA()</f>
        <v>#N/A</v>
      </c>
      <c r="AM38" s="66" t="e">
        <f>NA()</f>
        <v>#N/A</v>
      </c>
      <c r="AN38" s="66" t="e">
        <f>NA()</f>
        <v>#N/A</v>
      </c>
      <c r="AO38" s="66">
        <v>4</v>
      </c>
      <c r="AP38" s="66" t="e">
        <f>NA()</f>
        <v>#N/A</v>
      </c>
      <c r="AQ38" s="66" t="e">
        <f>NA()</f>
        <v>#N/A</v>
      </c>
      <c r="AR38" s="66" t="e">
        <f>NA()</f>
        <v>#N/A</v>
      </c>
      <c r="AS38" s="66" t="e">
        <f>NA()</f>
        <v>#N/A</v>
      </c>
      <c r="AT38" s="66" t="e">
        <f>NA()</f>
        <v>#N/A</v>
      </c>
      <c r="AU38" s="66" t="e">
        <f>NA()</f>
        <v>#N/A</v>
      </c>
      <c r="AV38" s="66" t="e">
        <f>NA()</f>
        <v>#N/A</v>
      </c>
      <c r="AW38" s="66" t="e">
        <f>NA()</f>
        <v>#N/A</v>
      </c>
      <c r="AX38" s="66" t="e">
        <f>NA()</f>
        <v>#N/A</v>
      </c>
      <c r="AY38" s="66" t="e">
        <f>NA()</f>
        <v>#N/A</v>
      </c>
      <c r="AZ38" s="66" t="e">
        <f>NA()</f>
        <v>#N/A</v>
      </c>
      <c r="BA38" s="66" t="e">
        <f>NA()</f>
        <v>#N/A</v>
      </c>
      <c r="BB38" s="66" t="e">
        <f>NA()</f>
        <v>#N/A</v>
      </c>
      <c r="BC38" s="66" t="e">
        <f>NA()</f>
        <v>#N/A</v>
      </c>
      <c r="BD38" s="66" t="e">
        <f>NA()</f>
        <v>#N/A</v>
      </c>
      <c r="BE38" s="66" t="e">
        <f>NA()</f>
        <v>#N/A</v>
      </c>
      <c r="BF38" s="66" t="e">
        <f>NA()</f>
        <v>#N/A</v>
      </c>
      <c r="BG38" s="66" t="e">
        <f>NA()</f>
        <v>#N/A</v>
      </c>
      <c r="BH38" s="66" t="e">
        <f>NA()</f>
        <v>#N/A</v>
      </c>
      <c r="BI38" s="66" t="e">
        <f>NA()</f>
        <v>#N/A</v>
      </c>
      <c r="BJ38" s="66" t="e">
        <f>NA()</f>
        <v>#N/A</v>
      </c>
      <c r="BK38" s="66" t="e">
        <f>NA()</f>
        <v>#N/A</v>
      </c>
      <c r="BL38" s="66" t="e">
        <f>NA()</f>
        <v>#N/A</v>
      </c>
      <c r="BM38" s="66" t="e">
        <f>NA()</f>
        <v>#N/A</v>
      </c>
      <c r="BN38" s="66" t="e">
        <f>NA()</f>
        <v>#N/A</v>
      </c>
      <c r="BO38" s="66" t="e">
        <f>NA()</f>
        <v>#N/A</v>
      </c>
      <c r="BP38" s="66" t="e">
        <f>NA()</f>
        <v>#N/A</v>
      </c>
      <c r="BQ38" s="66" t="e">
        <f>NA()</f>
        <v>#N/A</v>
      </c>
      <c r="BR38" s="66" t="e">
        <f>NA()</f>
        <v>#N/A</v>
      </c>
      <c r="BS38" s="66">
        <v>0</v>
      </c>
      <c r="BT38" s="90"/>
      <c r="BU38" s="89" t="str">
        <f t="shared" si="10"/>
        <v>Uranus Fly-by</v>
      </c>
      <c r="BV38" s="97"/>
      <c r="BW38" s="97"/>
      <c r="BX38" s="97"/>
      <c r="BY38" s="97"/>
      <c r="BZ38" s="97"/>
      <c r="CA38" s="97"/>
      <c r="CB38" s="97"/>
      <c r="CC38" s="97"/>
      <c r="CD38" s="96">
        <v>9</v>
      </c>
      <c r="CE38" s="97"/>
      <c r="CF38" s="97"/>
      <c r="CG38" s="97"/>
      <c r="CH38" s="97"/>
      <c r="CI38" s="97"/>
      <c r="CJ38" s="97"/>
      <c r="CK38" s="97"/>
      <c r="CL38" s="97"/>
      <c r="CM38" s="97"/>
      <c r="CN38" s="97"/>
      <c r="CO38" s="97"/>
      <c r="CP38" s="97"/>
      <c r="CQ38" s="97"/>
      <c r="CR38" s="97"/>
      <c r="CS38" s="97"/>
      <c r="CT38" s="97"/>
      <c r="CU38" s="97"/>
      <c r="CV38" s="97"/>
      <c r="CW38" s="97"/>
      <c r="CX38" s="97"/>
      <c r="CY38" s="97"/>
      <c r="CZ38" s="97"/>
      <c r="DA38" s="97"/>
      <c r="DB38" s="97"/>
      <c r="DC38" s="97"/>
      <c r="DD38" s="97"/>
      <c r="DE38" s="97"/>
      <c r="DF38" s="97"/>
      <c r="DG38" s="97"/>
      <c r="DH38" s="96">
        <v>4</v>
      </c>
      <c r="DI38" s="62" t="str">
        <f t="shared" si="11"/>
        <v>Uranus Fly-by</v>
      </c>
      <c r="DJ38" s="90"/>
      <c r="DK38" s="90"/>
      <c r="DL38" s="90"/>
      <c r="DM38" s="90"/>
      <c r="DN38" s="90"/>
      <c r="DO38" s="90"/>
      <c r="DP38" s="90"/>
      <c r="DQ38" s="90"/>
      <c r="DR38" s="90"/>
      <c r="DS38" s="90"/>
      <c r="DT38" s="90"/>
      <c r="DU38" s="90"/>
      <c r="DV38" s="90"/>
      <c r="DW38" s="90"/>
      <c r="DX38" s="90"/>
      <c r="DY38" s="90"/>
      <c r="DZ38" s="90"/>
      <c r="EA38" s="90"/>
      <c r="EB38" s="90"/>
      <c r="EC38" s="90"/>
      <c r="ED38" s="90"/>
      <c r="EE38" s="90"/>
      <c r="EF38" s="90"/>
      <c r="EG38" s="90"/>
      <c r="EH38" s="90"/>
      <c r="EI38" s="90"/>
      <c r="EJ38" s="90"/>
      <c r="EK38" s="90"/>
      <c r="EL38" s="90"/>
      <c r="EM38" s="90"/>
      <c r="EN38" s="90"/>
      <c r="EO38" s="90"/>
      <c r="EP38" s="90"/>
      <c r="EQ38" s="90"/>
      <c r="ER38" s="90"/>
      <c r="ES38" s="90"/>
      <c r="ET38" s="90"/>
      <c r="EU38" s="90"/>
      <c r="EV38" s="90"/>
      <c r="EW38" s="64"/>
      <c r="EY38" s="81"/>
      <c r="EZ38" s="81"/>
      <c r="FA38" s="81"/>
      <c r="FB38" s="80"/>
      <c r="FC38" s="81"/>
      <c r="FD38" s="81"/>
    </row>
    <row r="39" spans="1:160" ht="12" customHeight="1" x14ac:dyDescent="0.15">
      <c r="A39" s="4"/>
      <c r="B39" s="143"/>
      <c r="C39" s="141"/>
      <c r="D39" s="144"/>
      <c r="E39" s="145"/>
      <c r="F39" s="167"/>
      <c r="G39" s="146"/>
      <c r="H39" s="115"/>
      <c r="I39" s="140"/>
      <c r="J39" s="141"/>
      <c r="K39" s="141"/>
      <c r="L39" s="142"/>
      <c r="M39" s="136"/>
      <c r="N39" s="136"/>
      <c r="O39" s="114"/>
      <c r="P39" s="137"/>
      <c r="Q39" s="138"/>
      <c r="R39" s="138"/>
      <c r="S39" s="139"/>
      <c r="T39" s="16" t="s">
        <v>47</v>
      </c>
      <c r="U39" s="17" t="str">
        <f t="shared" ref="U39" si="64">IF(O35="","",O35+SUM(U35:U38))</f>
        <v/>
      </c>
      <c r="V39" s="17" t="str">
        <f>IF(B35="", "", SUM(V35:V38))</f>
        <v/>
      </c>
      <c r="W39" s="18" t="s">
        <v>41</v>
      </c>
      <c r="X39" s="19" t="str">
        <f t="shared" ref="X39" si="65">IF($B35="","",IF(V39 &gt;= X37, "Y", "N"))</f>
        <v/>
      </c>
      <c r="Y39" s="46"/>
      <c r="Z39" s="5"/>
      <c r="AA39" s="82"/>
      <c r="AF39" s="1"/>
      <c r="BT39" s="90"/>
      <c r="BU39" s="89"/>
      <c r="EY39" s="81"/>
      <c r="EZ39" s="81"/>
      <c r="FA39" s="81"/>
      <c r="FB39" s="80"/>
      <c r="FC39" s="81"/>
      <c r="FD39" s="81"/>
    </row>
    <row r="40" spans="1:160" ht="12" customHeight="1" x14ac:dyDescent="0.15">
      <c r="A40" s="4"/>
      <c r="B40" s="124"/>
      <c r="C40" s="98" t="str">
        <f t="shared" ref="C40" si="66">IF(B40="", "", "to")</f>
        <v/>
      </c>
      <c r="D40" s="127"/>
      <c r="E40" s="130" t="str">
        <f t="shared" ref="E40" si="67">IF(B40="","",IF(BT40&lt;0,BT40,""))</f>
        <v/>
      </c>
      <c r="F40" s="121" t="s">
        <v>85</v>
      </c>
      <c r="G40" s="133" t="str">
        <f t="shared" ref="G40" si="68">IF(B40="","",IF(OR(BT40&gt;0,AND(BT40&lt;0,F40="Y")),ABS(BT40),0))</f>
        <v/>
      </c>
      <c r="H40" s="115"/>
      <c r="I40" s="149" t="str">
        <f t="shared" ref="I40" si="69">IF(B40="","",ROUNDUP(G40*H40,0))</f>
        <v/>
      </c>
      <c r="J40" s="119" t="str" cm="1">
        <f t="array" ref="J40">IF(B40="", "", _xlfn.XLOOKUP(B40, Origins, _xlfn.XLOOKUP(D40, Destinations, Maneuver_Difficulties,"")))</f>
        <v/>
      </c>
      <c r="K40" s="98" t="str">
        <f t="shared" ref="K40" si="70">IF(AND(H40&lt;1, H40&gt;0), ROUNDUP(J40/H40, 0), J40)</f>
        <v/>
      </c>
      <c r="L40" s="121"/>
      <c r="M40" s="98" t="str">
        <f>IF(B40="","",IF(ISNA(FB40),"-",IF(AND(L40-FC40 &gt;= 0, MOD(L40-FC40,FD40)=0),"Y","N")))</f>
        <v/>
      </c>
      <c r="N40" s="98" t="str">
        <f t="shared" ref="N40" si="71">IF(L40="", "", L40+I40)</f>
        <v/>
      </c>
      <c r="O40" s="121"/>
      <c r="P40" s="20">
        <v>1</v>
      </c>
      <c r="Q40" s="21"/>
      <c r="R40" s="20" t="str">
        <f>_xlfn.XLOOKUP(Q40, $AB$5:$AB$10, $AC$5:$AC$10, "", 0)</f>
        <v/>
      </c>
      <c r="S40" s="20" t="str">
        <f>IF(Q40="Ion Thruster", 5 * I40, _xlfn.XLOOKUP(Q40, $AB$5:$AB$10, $AD$5:$AD$10, "", 0))</f>
        <v/>
      </c>
      <c r="T40" s="22"/>
      <c r="U40" s="20" t="str">
        <f t="shared" ref="U40:U43" si="72">IF(R40="", "", R40*T40)</f>
        <v/>
      </c>
      <c r="V40" s="20" t="str">
        <f t="shared" ref="V40:V43" si="73">IF(S40="", "", S40*T40)</f>
        <v/>
      </c>
      <c r="W40" s="147"/>
      <c r="X40" s="148"/>
      <c r="Y40" s="43"/>
      <c r="Z40" s="5"/>
      <c r="AA40" s="82"/>
      <c r="BT40" s="94" t="e" cm="1">
        <f t="array" ref="BT40">_xlfn.XLOOKUP(B40,Origins,_xlfn.XLOOKUP(D40,Destinations,Maneuver_Years))</f>
        <v>#N/A</v>
      </c>
      <c r="EY40" s="81"/>
      <c r="EZ40" s="81"/>
      <c r="FA40" s="81"/>
      <c r="FB40" s="80" t="e">
        <f>_xlfn.XLOOKUP(_xlfn.CONCAT($B40, ",", $D40), $EY$5:$EY$12, $EY$5:$EY$12)</f>
        <v>#N/A</v>
      </c>
      <c r="FC40" s="80" t="e">
        <f>_xlfn.XLOOKUP($FB40, $EY$5:$EY$12, $EZ$5:$EZ$12)</f>
        <v>#N/A</v>
      </c>
      <c r="FD40" s="80" t="e">
        <f>_xlfn.XLOOKUP($FB40, $EY$5:$EY$12, $FA$5:$FA$12)</f>
        <v>#N/A</v>
      </c>
    </row>
    <row r="41" spans="1:160" ht="12" customHeight="1" x14ac:dyDescent="0.15">
      <c r="A41" s="4"/>
      <c r="B41" s="125"/>
      <c r="C41" s="119"/>
      <c r="D41" s="128"/>
      <c r="E41" s="131"/>
      <c r="F41" s="166"/>
      <c r="G41" s="134"/>
      <c r="H41" s="115"/>
      <c r="I41" s="117"/>
      <c r="J41" s="119"/>
      <c r="K41" s="119"/>
      <c r="L41" s="122"/>
      <c r="M41" s="99"/>
      <c r="N41" s="99"/>
      <c r="O41" s="101"/>
      <c r="P41" s="13">
        <v>2</v>
      </c>
      <c r="Q41" s="14"/>
      <c r="R41" s="13" t="str">
        <f>_xlfn.XLOOKUP(Q41, $AB$5:$AB$10, $AC$5:$AC$10, "", 0)</f>
        <v/>
      </c>
      <c r="S41" s="13" t="str">
        <f>IF(Q41="Ion Thruster", 5 * I41, _xlfn.XLOOKUP(Q41, $AB$5:$AB$10, $AD$5:$AD$10, "", 0))</f>
        <v/>
      </c>
      <c r="T41" s="15"/>
      <c r="U41" s="13" t="str">
        <f t="shared" si="72"/>
        <v/>
      </c>
      <c r="V41" s="13" t="str">
        <f t="shared" si="73"/>
        <v/>
      </c>
      <c r="W41" s="105"/>
      <c r="X41" s="106"/>
      <c r="Y41" s="44"/>
      <c r="Z41" s="5"/>
      <c r="AA41" s="82"/>
      <c r="BT41" s="93"/>
      <c r="EY41" s="81"/>
      <c r="EZ41" s="81"/>
      <c r="FA41" s="81"/>
      <c r="FB41" s="80"/>
      <c r="FC41" s="81"/>
      <c r="FD41" s="81"/>
    </row>
    <row r="42" spans="1:160" ht="12" customHeight="1" x14ac:dyDescent="0.15">
      <c r="A42" s="4"/>
      <c r="B42" s="125"/>
      <c r="C42" s="119"/>
      <c r="D42" s="128"/>
      <c r="E42" s="131"/>
      <c r="F42" s="166"/>
      <c r="G42" s="134"/>
      <c r="H42" s="115"/>
      <c r="I42" s="117"/>
      <c r="J42" s="119"/>
      <c r="K42" s="119"/>
      <c r="L42" s="122"/>
      <c r="M42" s="99"/>
      <c r="N42" s="99"/>
      <c r="O42" s="101"/>
      <c r="P42" s="13">
        <v>3</v>
      </c>
      <c r="Q42" s="14"/>
      <c r="R42" s="13" t="str">
        <f>_xlfn.XLOOKUP(Q42, $AB$5:$AB$10, $AC$5:$AC$10, "", 0)</f>
        <v/>
      </c>
      <c r="S42" s="13" t="str">
        <f>IF(Q42="Ion Thruster", 5 * I42, _xlfn.XLOOKUP(Q42, $AB$5:$AB$10, $AD$5:$AD$10, "", 0))</f>
        <v/>
      </c>
      <c r="T42" s="15"/>
      <c r="U42" s="13" t="str">
        <f t="shared" si="72"/>
        <v/>
      </c>
      <c r="V42" s="13" t="str">
        <f t="shared" si="73"/>
        <v/>
      </c>
      <c r="W42" s="107" t="s">
        <v>48</v>
      </c>
      <c r="X42" s="109" t="str">
        <f>IF(B40="", "", K40*U44)</f>
        <v/>
      </c>
      <c r="Y42" s="45"/>
      <c r="Z42" s="5"/>
      <c r="AA42" s="82"/>
      <c r="BT42" s="90"/>
      <c r="EY42" s="81"/>
      <c r="EZ42" s="81"/>
      <c r="FA42" s="81"/>
      <c r="FB42" s="80"/>
      <c r="FC42" s="81"/>
      <c r="FD42" s="81"/>
    </row>
    <row r="43" spans="1:160" ht="12" customHeight="1" x14ac:dyDescent="0.15">
      <c r="A43" s="4"/>
      <c r="B43" s="125"/>
      <c r="C43" s="119"/>
      <c r="D43" s="128"/>
      <c r="E43" s="131"/>
      <c r="F43" s="166"/>
      <c r="G43" s="134"/>
      <c r="H43" s="115"/>
      <c r="I43" s="117"/>
      <c r="J43" s="119"/>
      <c r="K43" s="119"/>
      <c r="L43" s="122"/>
      <c r="M43" s="99"/>
      <c r="N43" s="99"/>
      <c r="O43" s="101"/>
      <c r="P43" s="13">
        <v>4</v>
      </c>
      <c r="Q43" s="14"/>
      <c r="R43" s="13" t="str">
        <f>_xlfn.XLOOKUP(Q43, $AB$5:$AB$10, $AC$5:$AC$10, "", 0)</f>
        <v/>
      </c>
      <c r="S43" s="13" t="str">
        <f>IF(Q43="Ion Thruster", 5 * I43, _xlfn.XLOOKUP(Q43, $AB$5:$AB$10, $AD$5:$AD$10, "", 0))</f>
        <v/>
      </c>
      <c r="T43" s="15"/>
      <c r="U43" s="13" t="str">
        <f t="shared" si="72"/>
        <v/>
      </c>
      <c r="V43" s="13" t="str">
        <f t="shared" si="73"/>
        <v/>
      </c>
      <c r="W43" s="108"/>
      <c r="X43" s="110"/>
      <c r="Y43" s="44"/>
      <c r="Z43" s="5"/>
      <c r="AA43" s="82"/>
      <c r="BT43" s="90"/>
      <c r="EY43" s="81"/>
      <c r="EZ43" s="81"/>
      <c r="FA43" s="81"/>
      <c r="FB43" s="80"/>
      <c r="FC43" s="81"/>
      <c r="FD43" s="81"/>
    </row>
    <row r="44" spans="1:160" ht="12" customHeight="1" x14ac:dyDescent="0.15">
      <c r="A44" s="4"/>
      <c r="B44" s="143"/>
      <c r="C44" s="141"/>
      <c r="D44" s="144"/>
      <c r="E44" s="145"/>
      <c r="F44" s="167"/>
      <c r="G44" s="146"/>
      <c r="H44" s="115"/>
      <c r="I44" s="140"/>
      <c r="J44" s="141"/>
      <c r="K44" s="141"/>
      <c r="L44" s="142"/>
      <c r="M44" s="136"/>
      <c r="N44" s="136"/>
      <c r="O44" s="114"/>
      <c r="P44" s="137"/>
      <c r="Q44" s="138"/>
      <c r="R44" s="138"/>
      <c r="S44" s="139"/>
      <c r="T44" s="16" t="s">
        <v>47</v>
      </c>
      <c r="U44" s="17" t="str">
        <f t="shared" ref="U44" si="74">IF(O40="","",O40+SUM(U40:U43))</f>
        <v/>
      </c>
      <c r="V44" s="17" t="str">
        <f>IF(B40="", "", SUM(V40:V43))</f>
        <v/>
      </c>
      <c r="W44" s="18" t="s">
        <v>41</v>
      </c>
      <c r="X44" s="19" t="str">
        <f t="shared" ref="X44" si="75">IF($B40="","",IF(V44 &gt;= X42, "Y", "N"))</f>
        <v/>
      </c>
      <c r="Y44" s="46"/>
      <c r="Z44" s="5"/>
      <c r="AA44" s="82"/>
      <c r="BT44" s="90"/>
      <c r="EY44" s="81"/>
      <c r="EZ44" s="81"/>
      <c r="FA44" s="81"/>
      <c r="FB44" s="80"/>
      <c r="FC44" s="81"/>
      <c r="FD44" s="81"/>
    </row>
    <row r="45" spans="1:160" x14ac:dyDescent="0.15">
      <c r="A45" s="4"/>
      <c r="B45" s="124"/>
      <c r="C45" s="119" t="str">
        <f t="shared" ref="C45" si="76">IF(B45="", "", "to")</f>
        <v/>
      </c>
      <c r="D45" s="127"/>
      <c r="E45" s="130" t="str">
        <f t="shared" ref="E45" si="77">IF(B45="","",IF(BT45&lt;0,BT45,""))</f>
        <v/>
      </c>
      <c r="F45" s="121" t="s">
        <v>85</v>
      </c>
      <c r="G45" s="133" t="str">
        <f t="shared" ref="G45" si="78">IF(B45="","",IF(OR(BT45&gt;0,AND(BT45&lt;0,F45="Y")),ABS(BT45),0))</f>
        <v/>
      </c>
      <c r="H45" s="114"/>
      <c r="I45" s="117" t="str">
        <f t="shared" ref="I45" si="79">IF(B45="","",ROUNDUP(G45*H45,0))</f>
        <v/>
      </c>
      <c r="J45" s="119" t="str" cm="1">
        <f t="array" ref="J45">IF(B45="", "", _xlfn.XLOOKUP(B45, Origins, _xlfn.XLOOKUP(D45, Destinations, Maneuver_Difficulties,"")))</f>
        <v/>
      </c>
      <c r="K45" s="119" t="str">
        <f t="shared" ref="K45" si="80">IF(AND(H45&lt;1, H45&gt;0), ROUNDUP(J45/H45, 0), J45)</f>
        <v/>
      </c>
      <c r="L45" s="121"/>
      <c r="M45" s="98" t="str">
        <f>IF(B45="","",IF(ISNA(FB45),"-",IF(AND(L45-FC45 &gt;= 0, MOD(L45-FC45,FD45)=0),"Y","N")))</f>
        <v/>
      </c>
      <c r="N45" s="98" t="str">
        <f t="shared" ref="N45" si="81">IF(L45="", "", L45+I45)</f>
        <v/>
      </c>
      <c r="O45" s="101"/>
      <c r="P45" s="13">
        <v>1</v>
      </c>
      <c r="Q45" s="14"/>
      <c r="R45" s="13" t="str">
        <f>_xlfn.XLOOKUP(Q45, $AB$5:$AB$10, $AC$5:$AC$10, "", 0)</f>
        <v/>
      </c>
      <c r="S45" s="13" t="str">
        <f>IF(Q45="Ion Thruster", 5 * I45, _xlfn.XLOOKUP(Q45, $AB$5:$AB$10, $AD$5:$AD$10, "", 0))</f>
        <v/>
      </c>
      <c r="T45" s="15"/>
      <c r="U45" s="13" t="str">
        <f t="shared" ref="U45:U48" si="82">IF(R45="", "", R45*T45)</f>
        <v/>
      </c>
      <c r="V45" s="13" t="str">
        <f t="shared" ref="V45:V48" si="83">IF(S45="", "", S45*T45)</f>
        <v/>
      </c>
      <c r="W45" s="103"/>
      <c r="X45" s="104"/>
      <c r="Y45" s="44"/>
      <c r="Z45" s="5"/>
      <c r="AA45" s="82"/>
      <c r="BT45" s="94" t="e" cm="1">
        <f t="array" ref="BT45">_xlfn.XLOOKUP(B45,Origins,_xlfn.XLOOKUP(D45,Destinations,Maneuver_Years))</f>
        <v>#N/A</v>
      </c>
      <c r="EY45" s="81"/>
      <c r="EZ45" s="81"/>
      <c r="FA45" s="81"/>
      <c r="FB45" s="80" t="e">
        <f>_xlfn.XLOOKUP(_xlfn.CONCAT($B45, ",", $D45), $EY$5:$EY$12, $EY$5:$EY$12)</f>
        <v>#N/A</v>
      </c>
      <c r="FC45" s="80" t="e">
        <f>_xlfn.XLOOKUP($FB45, $EY$5:$EY$12, $EZ$5:$EZ$12)</f>
        <v>#N/A</v>
      </c>
      <c r="FD45" s="80" t="e">
        <f>_xlfn.XLOOKUP($FB45, $EY$5:$EY$12, $FA$5:$FA$12)</f>
        <v>#N/A</v>
      </c>
    </row>
    <row r="46" spans="1:160" x14ac:dyDescent="0.15">
      <c r="A46" s="4"/>
      <c r="B46" s="125"/>
      <c r="C46" s="119"/>
      <c r="D46" s="128"/>
      <c r="E46" s="131"/>
      <c r="F46" s="166"/>
      <c r="G46" s="134"/>
      <c r="H46" s="115"/>
      <c r="I46" s="117"/>
      <c r="J46" s="119"/>
      <c r="K46" s="119"/>
      <c r="L46" s="122"/>
      <c r="M46" s="99"/>
      <c r="N46" s="99"/>
      <c r="O46" s="101"/>
      <c r="P46" s="13">
        <v>2</v>
      </c>
      <c r="Q46" s="14"/>
      <c r="R46" s="13" t="str">
        <f>_xlfn.XLOOKUP(Q46, $AB$5:$AB$10, $AC$5:$AC$10, "", 0)</f>
        <v/>
      </c>
      <c r="S46" s="13" t="str">
        <f>IF(Q46="Ion Thruster", 5 * I46, _xlfn.XLOOKUP(Q46, $AB$5:$AB$10, $AD$5:$AD$10, "", 0))</f>
        <v/>
      </c>
      <c r="T46" s="15"/>
      <c r="U46" s="13" t="str">
        <f t="shared" si="82"/>
        <v/>
      </c>
      <c r="V46" s="13" t="str">
        <f t="shared" si="83"/>
        <v/>
      </c>
      <c r="W46" s="105"/>
      <c r="X46" s="106"/>
      <c r="Y46" s="44"/>
      <c r="Z46" s="5"/>
      <c r="AA46" s="82"/>
      <c r="BT46" s="93"/>
      <c r="EY46" s="81"/>
      <c r="EZ46" s="81"/>
      <c r="FA46" s="81"/>
      <c r="FB46" s="80"/>
      <c r="FC46" s="81"/>
      <c r="FD46" s="81"/>
    </row>
    <row r="47" spans="1:160" x14ac:dyDescent="0.15">
      <c r="A47" s="4"/>
      <c r="B47" s="125"/>
      <c r="C47" s="119"/>
      <c r="D47" s="128"/>
      <c r="E47" s="131"/>
      <c r="F47" s="166"/>
      <c r="G47" s="134"/>
      <c r="H47" s="115"/>
      <c r="I47" s="117"/>
      <c r="J47" s="119"/>
      <c r="K47" s="119"/>
      <c r="L47" s="122"/>
      <c r="M47" s="99"/>
      <c r="N47" s="99"/>
      <c r="O47" s="101"/>
      <c r="P47" s="13">
        <v>3</v>
      </c>
      <c r="Q47" s="14"/>
      <c r="R47" s="13" t="str">
        <f>_xlfn.XLOOKUP(Q47, $AB$5:$AB$10, $AC$5:$AC$10, "", 0)</f>
        <v/>
      </c>
      <c r="S47" s="13" t="str">
        <f>IF(Q47="Ion Thruster", 5 * I47, _xlfn.XLOOKUP(Q47, $AB$5:$AB$10, $AD$5:$AD$10, "", 0))</f>
        <v/>
      </c>
      <c r="T47" s="15"/>
      <c r="U47" s="13" t="str">
        <f t="shared" si="82"/>
        <v/>
      </c>
      <c r="V47" s="13" t="str">
        <f t="shared" si="83"/>
        <v/>
      </c>
      <c r="W47" s="107" t="s">
        <v>48</v>
      </c>
      <c r="X47" s="109" t="str">
        <f>IF(B45="", "", K45*U49)</f>
        <v/>
      </c>
      <c r="Y47" s="45"/>
      <c r="Z47" s="5"/>
      <c r="AA47" s="82"/>
      <c r="BT47" s="90"/>
      <c r="EY47" s="81"/>
      <c r="EZ47" s="81"/>
      <c r="FA47" s="81"/>
      <c r="FB47" s="80"/>
      <c r="FC47" s="81"/>
      <c r="FD47" s="81"/>
    </row>
    <row r="48" spans="1:160" x14ac:dyDescent="0.15">
      <c r="A48" s="4"/>
      <c r="B48" s="125"/>
      <c r="C48" s="119"/>
      <c r="D48" s="128"/>
      <c r="E48" s="131"/>
      <c r="F48" s="166"/>
      <c r="G48" s="134"/>
      <c r="H48" s="115"/>
      <c r="I48" s="117"/>
      <c r="J48" s="119"/>
      <c r="K48" s="119"/>
      <c r="L48" s="122"/>
      <c r="M48" s="99"/>
      <c r="N48" s="99"/>
      <c r="O48" s="101"/>
      <c r="P48" s="13">
        <v>4</v>
      </c>
      <c r="Q48" s="14"/>
      <c r="R48" s="13" t="str">
        <f>_xlfn.XLOOKUP(Q48, $AB$5:$AB$10, $AC$5:$AC$10, "", 0)</f>
        <v/>
      </c>
      <c r="S48" s="13" t="str">
        <f>IF(Q48="Ion Thruster", 5 * I48, _xlfn.XLOOKUP(Q48, $AB$5:$AB$10, $AD$5:$AD$10, "", 0))</f>
        <v/>
      </c>
      <c r="T48" s="15"/>
      <c r="U48" s="13" t="str">
        <f t="shared" si="82"/>
        <v/>
      </c>
      <c r="V48" s="13" t="str">
        <f t="shared" si="83"/>
        <v/>
      </c>
      <c r="W48" s="108"/>
      <c r="X48" s="110"/>
      <c r="Y48" s="44"/>
      <c r="Z48" s="5"/>
      <c r="AA48" s="82"/>
      <c r="BT48" s="90"/>
      <c r="EY48" s="81"/>
      <c r="EZ48" s="81"/>
      <c r="FA48" s="81"/>
      <c r="FB48" s="80"/>
      <c r="FC48" s="81"/>
      <c r="FD48" s="81"/>
    </row>
    <row r="49" spans="1:160" x14ac:dyDescent="0.15">
      <c r="A49" s="4"/>
      <c r="B49" s="143"/>
      <c r="C49" s="141"/>
      <c r="D49" s="144"/>
      <c r="E49" s="145"/>
      <c r="F49" s="167"/>
      <c r="G49" s="146"/>
      <c r="H49" s="115"/>
      <c r="I49" s="140"/>
      <c r="J49" s="141"/>
      <c r="K49" s="141"/>
      <c r="L49" s="142"/>
      <c r="M49" s="136"/>
      <c r="N49" s="136"/>
      <c r="O49" s="114"/>
      <c r="P49" s="137"/>
      <c r="Q49" s="138"/>
      <c r="R49" s="138"/>
      <c r="S49" s="139"/>
      <c r="T49" s="16" t="s">
        <v>47</v>
      </c>
      <c r="U49" s="17" t="str">
        <f t="shared" ref="U49" si="84">IF(O45="","",O45+SUM(U45:U48))</f>
        <v/>
      </c>
      <c r="V49" s="17" t="str">
        <f>IF(B45="", "", SUM(V45:V48))</f>
        <v/>
      </c>
      <c r="W49" s="18" t="s">
        <v>41</v>
      </c>
      <c r="X49" s="19" t="str">
        <f t="shared" ref="X49" si="85">IF($B45="","",IF(V49 &gt;= X47, "Y", "N"))</f>
        <v/>
      </c>
      <c r="Y49" s="46"/>
      <c r="Z49" s="5"/>
      <c r="AA49" s="82"/>
      <c r="BT49" s="90"/>
      <c r="EY49" s="81"/>
      <c r="EZ49" s="81"/>
      <c r="FA49" s="81"/>
      <c r="FB49" s="80"/>
      <c r="FC49" s="81"/>
      <c r="FD49" s="81"/>
    </row>
    <row r="50" spans="1:160" x14ac:dyDescent="0.15">
      <c r="A50" s="4"/>
      <c r="B50" s="124"/>
      <c r="C50" s="119" t="str">
        <f t="shared" ref="C50" si="86">IF(B50="", "", "to")</f>
        <v/>
      </c>
      <c r="D50" s="127"/>
      <c r="E50" s="130" t="str">
        <f t="shared" ref="E50" si="87">IF(B50="","",IF(BT50&lt;0,BT50,""))</f>
        <v/>
      </c>
      <c r="F50" s="121" t="s">
        <v>85</v>
      </c>
      <c r="G50" s="133" t="str">
        <f t="shared" ref="G50" si="88">IF(B50="","",IF(OR(BT50&gt;0,AND(BT50&lt;0,F50="Y")),ABS(BT50),0))</f>
        <v/>
      </c>
      <c r="H50" s="114"/>
      <c r="I50" s="117" t="str">
        <f t="shared" ref="I50" si="89">IF(B50="","",ROUNDUP(G50*H50,0))</f>
        <v/>
      </c>
      <c r="J50" s="119" t="str" cm="1">
        <f t="array" ref="J50">IF(B50="", "", _xlfn.XLOOKUP(B50, Origins, _xlfn.XLOOKUP(D50, Destinations, Maneuver_Difficulties,"")))</f>
        <v/>
      </c>
      <c r="K50" s="119" t="str">
        <f t="shared" ref="K50" si="90">IF(AND(H50&lt;1, H50&gt;0), ROUNDUP(J50/H50, 0), J50)</f>
        <v/>
      </c>
      <c r="L50" s="121"/>
      <c r="M50" s="98" t="str">
        <f>IF(B50="","",IF(ISNA(FB50),"-",IF(AND(L50-FC50 &gt;= 0, MOD(L50-FC50,FD50)=0),"Y","N")))</f>
        <v/>
      </c>
      <c r="N50" s="98" t="str">
        <f t="shared" ref="N50" si="91">IF(L50="", "", L50+I50)</f>
        <v/>
      </c>
      <c r="O50" s="101"/>
      <c r="P50" s="13">
        <v>1</v>
      </c>
      <c r="Q50" s="14"/>
      <c r="R50" s="13" t="str">
        <f>_xlfn.XLOOKUP(Q50, $AB$5:$AB$10, $AC$5:$AC$10, "", 0)</f>
        <v/>
      </c>
      <c r="S50" s="13" t="str">
        <f>IF(Q50="Ion Thruster", 5 * I50, _xlfn.XLOOKUP(Q50, $AB$5:$AB$10, $AD$5:$AD$10, "", 0))</f>
        <v/>
      </c>
      <c r="T50" s="15"/>
      <c r="U50" s="13" t="str">
        <f t="shared" ref="U50:U53" si="92">IF(R50="", "", R50*T50)</f>
        <v/>
      </c>
      <c r="V50" s="13" t="str">
        <f t="shared" ref="V50:V53" si="93">IF(S50="", "", S50*T50)</f>
        <v/>
      </c>
      <c r="W50" s="103"/>
      <c r="X50" s="104"/>
      <c r="Y50" s="44"/>
      <c r="Z50" s="5"/>
      <c r="AA50" s="82"/>
      <c r="BT50" s="94" t="e" cm="1">
        <f t="array" ref="BT50">_xlfn.XLOOKUP(B50,Origins,_xlfn.XLOOKUP(D50,Destinations,Maneuver_Years))</f>
        <v>#N/A</v>
      </c>
      <c r="EY50" s="81"/>
      <c r="EZ50" s="81"/>
      <c r="FA50" s="81"/>
      <c r="FB50" s="80" t="e">
        <f>_xlfn.XLOOKUP(_xlfn.CONCAT($B50, ",", $D50), $EY$5:$EY$12, $EY$5:$EY$12)</f>
        <v>#N/A</v>
      </c>
      <c r="FC50" s="80" t="e">
        <f>VLOOKUP(_xlfn.CONCAT($B50, ",", $D50), $EY$5:$FA$12, 2)</f>
        <v>#N/A</v>
      </c>
      <c r="FD50" s="80" t="e">
        <f>VLOOKUP(_xlfn.CONCAT($B50, ",", $D50), $EY$5:$FA$12, 3)</f>
        <v>#N/A</v>
      </c>
    </row>
    <row r="51" spans="1:160" x14ac:dyDescent="0.15">
      <c r="A51" s="4"/>
      <c r="B51" s="125"/>
      <c r="C51" s="119"/>
      <c r="D51" s="128"/>
      <c r="E51" s="131"/>
      <c r="F51" s="166"/>
      <c r="G51" s="134"/>
      <c r="H51" s="115"/>
      <c r="I51" s="117"/>
      <c r="J51" s="119"/>
      <c r="K51" s="119"/>
      <c r="L51" s="122"/>
      <c r="M51" s="99"/>
      <c r="N51" s="99"/>
      <c r="O51" s="101"/>
      <c r="P51" s="13">
        <v>2</v>
      </c>
      <c r="Q51" s="14"/>
      <c r="R51" s="13" t="str">
        <f>_xlfn.XLOOKUP(Q51, $AB$5:$AB$10, $AC$5:$AC$10, "", 0)</f>
        <v/>
      </c>
      <c r="S51" s="13" t="str">
        <f>IF(Q51="Ion Thruster", 5 * I51, _xlfn.XLOOKUP(Q51, $AB$5:$AB$10, $AD$5:$AD$10, "", 0))</f>
        <v/>
      </c>
      <c r="T51" s="15"/>
      <c r="U51" s="13" t="str">
        <f t="shared" si="92"/>
        <v/>
      </c>
      <c r="V51" s="13" t="str">
        <f t="shared" si="93"/>
        <v/>
      </c>
      <c r="W51" s="105"/>
      <c r="X51" s="106"/>
      <c r="Y51" s="44"/>
      <c r="Z51" s="5"/>
      <c r="AA51" s="82"/>
      <c r="BT51" s="93"/>
    </row>
    <row r="52" spans="1:160" x14ac:dyDescent="0.15">
      <c r="A52" s="4"/>
      <c r="B52" s="125"/>
      <c r="C52" s="119"/>
      <c r="D52" s="128"/>
      <c r="E52" s="131"/>
      <c r="F52" s="166"/>
      <c r="G52" s="134"/>
      <c r="H52" s="115"/>
      <c r="I52" s="117"/>
      <c r="J52" s="119"/>
      <c r="K52" s="119"/>
      <c r="L52" s="122"/>
      <c r="M52" s="99"/>
      <c r="N52" s="99"/>
      <c r="O52" s="101"/>
      <c r="P52" s="13">
        <v>3</v>
      </c>
      <c r="Q52" s="14"/>
      <c r="R52" s="13" t="str">
        <f>_xlfn.XLOOKUP(Q52, $AB$5:$AB$10, $AC$5:$AC$10, "", 0)</f>
        <v/>
      </c>
      <c r="S52" s="13" t="str">
        <f>IF(Q52="Ion Thruster", 5 * I52, _xlfn.XLOOKUP(Q52, $AB$5:$AB$10, $AD$5:$AD$10, "", 0))</f>
        <v/>
      </c>
      <c r="T52" s="15"/>
      <c r="U52" s="13" t="str">
        <f t="shared" si="92"/>
        <v/>
      </c>
      <c r="V52" s="13" t="str">
        <f t="shared" si="93"/>
        <v/>
      </c>
      <c r="W52" s="107" t="s">
        <v>48</v>
      </c>
      <c r="X52" s="109" t="str">
        <f>IF(B50="", "", K50*U54)</f>
        <v/>
      </c>
      <c r="Y52" s="45"/>
      <c r="Z52" s="5"/>
      <c r="AA52" s="82"/>
      <c r="BT52" s="90"/>
    </row>
    <row r="53" spans="1:160" x14ac:dyDescent="0.15">
      <c r="A53" s="4"/>
      <c r="B53" s="125"/>
      <c r="C53" s="119"/>
      <c r="D53" s="128"/>
      <c r="E53" s="131"/>
      <c r="F53" s="166"/>
      <c r="G53" s="134"/>
      <c r="H53" s="115"/>
      <c r="I53" s="117"/>
      <c r="J53" s="119"/>
      <c r="K53" s="119"/>
      <c r="L53" s="122"/>
      <c r="M53" s="99"/>
      <c r="N53" s="99"/>
      <c r="O53" s="101"/>
      <c r="P53" s="13">
        <v>4</v>
      </c>
      <c r="Q53" s="14"/>
      <c r="R53" s="13" t="str">
        <f>_xlfn.XLOOKUP(Q53, $AB$5:$AB$10, $AC$5:$AC$10, "", 0)</f>
        <v/>
      </c>
      <c r="S53" s="13" t="str">
        <f>IF(Q53="Ion Thruster", 5 * I53, _xlfn.XLOOKUP(Q53, $AB$5:$AB$10, $AD$5:$AD$10, "", 0))</f>
        <v/>
      </c>
      <c r="T53" s="15"/>
      <c r="U53" s="13" t="str">
        <f t="shared" si="92"/>
        <v/>
      </c>
      <c r="V53" s="13" t="str">
        <f t="shared" si="93"/>
        <v/>
      </c>
      <c r="W53" s="108"/>
      <c r="X53" s="110"/>
      <c r="Y53" s="44"/>
      <c r="Z53" s="5"/>
      <c r="AA53" s="82"/>
      <c r="BT53" s="90"/>
    </row>
    <row r="54" spans="1:160" ht="13" thickBot="1" x14ac:dyDescent="0.2">
      <c r="A54" s="4"/>
      <c r="B54" s="126"/>
      <c r="C54" s="120"/>
      <c r="D54" s="129"/>
      <c r="E54" s="132"/>
      <c r="F54" s="168"/>
      <c r="G54" s="135"/>
      <c r="H54" s="116"/>
      <c r="I54" s="118"/>
      <c r="J54" s="120"/>
      <c r="K54" s="120"/>
      <c r="L54" s="123"/>
      <c r="M54" s="100"/>
      <c r="N54" s="100"/>
      <c r="O54" s="102"/>
      <c r="P54" s="111"/>
      <c r="Q54" s="112"/>
      <c r="R54" s="112"/>
      <c r="S54" s="113"/>
      <c r="T54" s="48" t="s">
        <v>47</v>
      </c>
      <c r="U54" s="49" t="str">
        <f t="shared" ref="U54" si="94">IF(O50="","",O50+SUM(U50:U53))</f>
        <v/>
      </c>
      <c r="V54" s="49" t="str">
        <f>IF(B50="", "", SUM(V50:V53))</f>
        <v/>
      </c>
      <c r="W54" s="50" t="s">
        <v>41</v>
      </c>
      <c r="X54" s="51" t="str">
        <f t="shared" ref="X54" si="95">IF($B50="","",IF(V54 &gt;= X52, "Y", "N"))</f>
        <v/>
      </c>
      <c r="Y54" s="52"/>
      <c r="Z54" s="5"/>
      <c r="AA54" s="82"/>
      <c r="BT54" s="90"/>
    </row>
    <row r="55" spans="1:160" x14ac:dyDescent="0.15">
      <c r="B55" s="31"/>
      <c r="C55" s="13"/>
      <c r="D55" s="31"/>
      <c r="E55" s="31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31"/>
      <c r="R55" s="13"/>
      <c r="S55" s="13"/>
      <c r="T55" s="13"/>
      <c r="U55" s="13"/>
      <c r="V55" s="13"/>
      <c r="W55" s="13"/>
      <c r="X55" s="13"/>
      <c r="Y55" s="31"/>
    </row>
  </sheetData>
  <sheetProtection sheet="1" objects="1" scenarios="1"/>
  <mergeCells count="185">
    <mergeCell ref="N50:N54"/>
    <mergeCell ref="O50:O54"/>
    <mergeCell ref="W50:X51"/>
    <mergeCell ref="W52:W53"/>
    <mergeCell ref="X52:X53"/>
    <mergeCell ref="P54:S54"/>
    <mergeCell ref="H50:H54"/>
    <mergeCell ref="I50:I54"/>
    <mergeCell ref="J50:J54"/>
    <mergeCell ref="K50:K54"/>
    <mergeCell ref="L50:L54"/>
    <mergeCell ref="M50:M54"/>
    <mergeCell ref="B50:B54"/>
    <mergeCell ref="C50:C54"/>
    <mergeCell ref="D50:D54"/>
    <mergeCell ref="E50:E54"/>
    <mergeCell ref="F50:F54"/>
    <mergeCell ref="G50:G54"/>
    <mergeCell ref="N45:N49"/>
    <mergeCell ref="O45:O49"/>
    <mergeCell ref="W45:X46"/>
    <mergeCell ref="W47:W48"/>
    <mergeCell ref="X47:X48"/>
    <mergeCell ref="P49:S49"/>
    <mergeCell ref="H45:H49"/>
    <mergeCell ref="I45:I49"/>
    <mergeCell ref="J45:J49"/>
    <mergeCell ref="K45:K49"/>
    <mergeCell ref="L45:L49"/>
    <mergeCell ref="M45:M49"/>
    <mergeCell ref="B45:B49"/>
    <mergeCell ref="C45:C49"/>
    <mergeCell ref="D45:D49"/>
    <mergeCell ref="E45:E49"/>
    <mergeCell ref="F45:F49"/>
    <mergeCell ref="G45:G49"/>
    <mergeCell ref="N40:N44"/>
    <mergeCell ref="O40:O44"/>
    <mergeCell ref="W40:X41"/>
    <mergeCell ref="W42:W43"/>
    <mergeCell ref="X42:X43"/>
    <mergeCell ref="P44:S44"/>
    <mergeCell ref="H40:H44"/>
    <mergeCell ref="I40:I44"/>
    <mergeCell ref="J40:J44"/>
    <mergeCell ref="K40:K44"/>
    <mergeCell ref="L40:L44"/>
    <mergeCell ref="M40:M44"/>
    <mergeCell ref="B40:B44"/>
    <mergeCell ref="C40:C44"/>
    <mergeCell ref="D40:D44"/>
    <mergeCell ref="E40:E44"/>
    <mergeCell ref="F40:F44"/>
    <mergeCell ref="G40:G44"/>
    <mergeCell ref="N35:N39"/>
    <mergeCell ref="O35:O39"/>
    <mergeCell ref="W35:X36"/>
    <mergeCell ref="W37:W38"/>
    <mergeCell ref="X37:X38"/>
    <mergeCell ref="P39:S39"/>
    <mergeCell ref="H35:H39"/>
    <mergeCell ref="I35:I39"/>
    <mergeCell ref="J35:J39"/>
    <mergeCell ref="K35:K39"/>
    <mergeCell ref="L35:L39"/>
    <mergeCell ref="M35:M39"/>
    <mergeCell ref="B35:B39"/>
    <mergeCell ref="C35:C39"/>
    <mergeCell ref="D35:D39"/>
    <mergeCell ref="E35:E39"/>
    <mergeCell ref="F35:F39"/>
    <mergeCell ref="G35:G39"/>
    <mergeCell ref="N30:N34"/>
    <mergeCell ref="O30:O34"/>
    <mergeCell ref="W30:X31"/>
    <mergeCell ref="W32:W33"/>
    <mergeCell ref="X32:X33"/>
    <mergeCell ref="P34:S34"/>
    <mergeCell ref="H30:H34"/>
    <mergeCell ref="I30:I34"/>
    <mergeCell ref="J30:J34"/>
    <mergeCell ref="K30:K34"/>
    <mergeCell ref="L30:L34"/>
    <mergeCell ref="M30:M34"/>
    <mergeCell ref="B30:B34"/>
    <mergeCell ref="C30:C34"/>
    <mergeCell ref="D30:D34"/>
    <mergeCell ref="E30:E34"/>
    <mergeCell ref="F30:F34"/>
    <mergeCell ref="G30:G34"/>
    <mergeCell ref="N25:N29"/>
    <mergeCell ref="O25:O29"/>
    <mergeCell ref="W25:X26"/>
    <mergeCell ref="W27:W28"/>
    <mergeCell ref="X27:X28"/>
    <mergeCell ref="P29:S29"/>
    <mergeCell ref="H25:H29"/>
    <mergeCell ref="I25:I29"/>
    <mergeCell ref="J25:J29"/>
    <mergeCell ref="K25:K29"/>
    <mergeCell ref="L25:L29"/>
    <mergeCell ref="M25:M29"/>
    <mergeCell ref="B25:B29"/>
    <mergeCell ref="C25:C29"/>
    <mergeCell ref="D25:D29"/>
    <mergeCell ref="E25:E29"/>
    <mergeCell ref="F25:F29"/>
    <mergeCell ref="G25:G29"/>
    <mergeCell ref="N20:N24"/>
    <mergeCell ref="O20:O24"/>
    <mergeCell ref="W20:X21"/>
    <mergeCell ref="W22:W23"/>
    <mergeCell ref="X22:X23"/>
    <mergeCell ref="P24:S24"/>
    <mergeCell ref="H20:H24"/>
    <mergeCell ref="I20:I24"/>
    <mergeCell ref="J20:J24"/>
    <mergeCell ref="K20:K24"/>
    <mergeCell ref="L20:L24"/>
    <mergeCell ref="M20:M24"/>
    <mergeCell ref="B20:B24"/>
    <mergeCell ref="C20:C24"/>
    <mergeCell ref="D20:D24"/>
    <mergeCell ref="E20:E24"/>
    <mergeCell ref="F20:F24"/>
    <mergeCell ref="G20:G24"/>
    <mergeCell ref="N15:N19"/>
    <mergeCell ref="O15:O19"/>
    <mergeCell ref="W15:X16"/>
    <mergeCell ref="W17:W18"/>
    <mergeCell ref="X17:X18"/>
    <mergeCell ref="P19:S19"/>
    <mergeCell ref="H15:H19"/>
    <mergeCell ref="I15:I19"/>
    <mergeCell ref="J15:J19"/>
    <mergeCell ref="K15:K19"/>
    <mergeCell ref="L15:L19"/>
    <mergeCell ref="M15:M19"/>
    <mergeCell ref="B15:B19"/>
    <mergeCell ref="C15:C19"/>
    <mergeCell ref="D15:D19"/>
    <mergeCell ref="E15:E19"/>
    <mergeCell ref="F15:F19"/>
    <mergeCell ref="G15:G19"/>
    <mergeCell ref="K10:K14"/>
    <mergeCell ref="L10:L14"/>
    <mergeCell ref="M10:M14"/>
    <mergeCell ref="N10:N14"/>
    <mergeCell ref="O10:O14"/>
    <mergeCell ref="W10:X11"/>
    <mergeCell ref="W12:W13"/>
    <mergeCell ref="X12:X13"/>
    <mergeCell ref="P14:S14"/>
    <mergeCell ref="P9:S9"/>
    <mergeCell ref="B10:B14"/>
    <mergeCell ref="C10:C14"/>
    <mergeCell ref="D10:D14"/>
    <mergeCell ref="E10:E14"/>
    <mergeCell ref="F10:F14"/>
    <mergeCell ref="G10:G14"/>
    <mergeCell ref="H10:H14"/>
    <mergeCell ref="I10:I14"/>
    <mergeCell ref="J10:J14"/>
    <mergeCell ref="W5:X6"/>
    <mergeCell ref="AG5:BS5"/>
    <mergeCell ref="BV5:DH5"/>
    <mergeCell ref="W7:W8"/>
    <mergeCell ref="X7:X8"/>
    <mergeCell ref="AE7:AE38"/>
    <mergeCell ref="J5:J9"/>
    <mergeCell ref="K5:K9"/>
    <mergeCell ref="L5:L9"/>
    <mergeCell ref="M5:M9"/>
    <mergeCell ref="N5:N9"/>
    <mergeCell ref="O5:O9"/>
    <mergeCell ref="B3:K3"/>
    <mergeCell ref="P3:V3"/>
    <mergeCell ref="B5:B9"/>
    <mergeCell ref="C5:C9"/>
    <mergeCell ref="D5:D9"/>
    <mergeCell ref="E5:E9"/>
    <mergeCell ref="F5:F9"/>
    <mergeCell ref="G5:G9"/>
    <mergeCell ref="H5:H9"/>
    <mergeCell ref="I5:I9"/>
  </mergeCells>
  <conditionalFormatting sqref="X14">
    <cfRule type="colorScale" priority="5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19">
    <cfRule type="colorScale" priority="4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29 X24 X34 X39 X44">
    <cfRule type="colorScale" priority="3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49">
    <cfRule type="colorScale" priority="2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54">
    <cfRule type="colorScale" priority="1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dataValidations count="6">
    <dataValidation type="list" allowBlank="1" showInputMessage="1" showErrorMessage="1" sqref="F5:F54" xr:uid="{5114AD96-2C85-264A-B3F6-97814A6F9018}">
      <formula1>OptYrs</formula1>
    </dataValidation>
    <dataValidation type="list" allowBlank="1" showInputMessage="1" showErrorMessage="1" sqref="L5:L54" xr:uid="{BF7A87FC-3A30-1B42-874B-D30ABF5E4ABC}">
      <formula1>Years</formula1>
    </dataValidation>
    <dataValidation type="list" allowBlank="1" showInputMessage="1" showErrorMessage="1" sqref="Q5:Q8 Q50:Q53 Q45:Q48 Q40:Q43 Q35:Q38 Q30:Q33 Q25:Q28 Q20:Q23 Q10:Q13 Q15:Q18" xr:uid="{FDC242CF-8202-F34A-8036-C0AE40283DB7}">
      <formula1>$AB$5:$AB$11</formula1>
    </dataValidation>
    <dataValidation type="list" allowBlank="1" showInputMessage="1" showErrorMessage="1" sqref="D5:D54" xr:uid="{45D74C2A-F1D5-9C47-B129-FCA52704871A}">
      <formula1>Valid_Destinations</formula1>
    </dataValidation>
    <dataValidation type="list" allowBlank="1" showInputMessage="1" showErrorMessage="1" sqref="B5:B54" xr:uid="{51FEB845-628A-8A4B-B764-6CF8C0FEBF45}">
      <formula1>Valid_Origins</formula1>
    </dataValidation>
    <dataValidation type="list" allowBlank="1" showInputMessage="1" showErrorMessage="1" sqref="H5:H54" xr:uid="{02919594-E6C4-4942-8469-8424ADAEA68D}">
      <formula1>$EW$5:$EW$10</formula1>
    </dataValidation>
  </dataValidations>
  <pageMargins left="0.25" right="0.25" top="0.75" bottom="0.75" header="0.3" footer="0.3"/>
  <pageSetup orientation="landscape" horizontalDpi="0" verticalDpi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39E8-B814-C648-A010-B1EBB6394AD7}">
  <dimension ref="A1:FL55"/>
  <sheetViews>
    <sheetView zoomScale="125" zoomScaleNormal="125" workbookViewId="0">
      <selection activeCell="B5" sqref="B5:B9"/>
    </sheetView>
  </sheetViews>
  <sheetFormatPr baseColWidth="10" defaultRowHeight="12" x14ac:dyDescent="0.15"/>
  <cols>
    <col min="1" max="1" width="2.83203125" style="3" customWidth="1"/>
    <col min="2" max="2" width="14.83203125" style="3" customWidth="1"/>
    <col min="3" max="3" width="4.6640625" style="2" bestFit="1" customWidth="1"/>
    <col min="4" max="4" width="14.83203125" style="3" customWidth="1"/>
    <col min="5" max="5" width="4.83203125" style="3" customWidth="1"/>
    <col min="6" max="6" width="4.83203125" style="2" customWidth="1"/>
    <col min="7" max="7" width="7.33203125" style="2" bestFit="1" customWidth="1"/>
    <col min="8" max="8" width="7.83203125" style="2" customWidth="1"/>
    <col min="9" max="9" width="6.83203125" style="2" customWidth="1"/>
    <col min="10" max="10" width="7.33203125" style="2" bestFit="1" customWidth="1"/>
    <col min="11" max="11" width="4.1640625" style="2" customWidth="1"/>
    <col min="12" max="12" width="5.83203125" style="2" customWidth="1"/>
    <col min="13" max="13" width="6.33203125" style="2" customWidth="1"/>
    <col min="14" max="14" width="5.83203125" style="2" customWidth="1"/>
    <col min="15" max="15" width="6.83203125" style="2" bestFit="1" customWidth="1"/>
    <col min="16" max="16" width="2.1640625" style="2" bestFit="1" customWidth="1"/>
    <col min="17" max="17" width="9.83203125" style="3" customWidth="1"/>
    <col min="18" max="18" width="4.83203125" style="2" bestFit="1" customWidth="1"/>
    <col min="19" max="19" width="5.6640625" style="2" bestFit="1" customWidth="1"/>
    <col min="20" max="20" width="5.5" style="2" bestFit="1" customWidth="1"/>
    <col min="21" max="21" width="4.83203125" style="2" bestFit="1" customWidth="1"/>
    <col min="22" max="22" width="5.83203125" style="2" bestFit="1" customWidth="1"/>
    <col min="23" max="23" width="5.6640625" style="2" bestFit="1" customWidth="1"/>
    <col min="24" max="24" width="3.83203125" style="2" customWidth="1"/>
    <col min="25" max="25" width="30.83203125" style="3" customWidth="1"/>
    <col min="26" max="26" width="10.83203125" style="3"/>
    <col min="27" max="27" width="6.1640625" style="2" bestFit="1" customWidth="1"/>
    <col min="28" max="30" width="10.83203125" style="3"/>
    <col min="31" max="31" width="2.6640625" style="3" customWidth="1"/>
    <col min="32" max="32" width="13.6640625" style="3" bestFit="1" customWidth="1"/>
    <col min="33" max="33" width="5" style="3" bestFit="1" customWidth="1"/>
    <col min="34" max="34" width="8.5" style="3" bestFit="1" customWidth="1"/>
    <col min="35" max="35" width="9.1640625" style="3" bestFit="1" customWidth="1"/>
    <col min="36" max="36" width="12.33203125" style="3" bestFit="1" customWidth="1"/>
    <col min="37" max="37" width="9.33203125" style="3" bestFit="1" customWidth="1"/>
    <col min="38" max="38" width="10" style="3" bestFit="1" customWidth="1"/>
    <col min="39" max="39" width="5" style="3" bestFit="1" customWidth="1"/>
    <col min="40" max="40" width="13.33203125" style="3" bestFit="1" customWidth="1"/>
    <col min="41" max="41" width="13.6640625" style="3" bestFit="1" customWidth="1"/>
    <col min="42" max="42" width="8.83203125" style="3" bestFit="1" customWidth="1"/>
    <col min="43" max="43" width="12" style="3" bestFit="1" customWidth="1"/>
    <col min="44" max="44" width="9.5" style="3" bestFit="1" customWidth="1"/>
    <col min="45" max="45" width="4.6640625" style="3" bestFit="1" customWidth="1"/>
    <col min="46" max="46" width="6.5" style="3" bestFit="1" customWidth="1"/>
    <col min="47" max="47" width="11.83203125" style="3" bestFit="1" customWidth="1"/>
    <col min="48" max="48" width="11.1640625" style="3" bestFit="1" customWidth="1"/>
    <col min="49" max="49" width="7" style="3" bestFit="1" customWidth="1"/>
    <col min="50" max="50" width="9.6640625" style="3" bestFit="1" customWidth="1"/>
    <col min="51" max="51" width="12.83203125" style="3" bestFit="1" customWidth="1"/>
    <col min="52" max="52" width="10.33203125" style="3" bestFit="1" customWidth="1"/>
    <col min="53" max="53" width="5.5" style="3" bestFit="1" customWidth="1"/>
    <col min="54" max="54" width="5.33203125" style="3" bestFit="1" customWidth="1"/>
    <col min="55" max="55" width="11" style="3" bestFit="1" customWidth="1"/>
    <col min="56" max="56" width="10.33203125" style="3" bestFit="1" customWidth="1"/>
    <col min="57" max="57" width="13.5" style="3" bestFit="1" customWidth="1"/>
    <col min="58" max="58" width="6.6640625" style="3" bestFit="1" customWidth="1"/>
    <col min="59" max="59" width="6.1640625" style="3" bestFit="1" customWidth="1"/>
    <col min="60" max="60" width="12.83203125" style="3" bestFit="1" customWidth="1"/>
    <col min="61" max="61" width="8.6640625" style="3" bestFit="1" customWidth="1"/>
    <col min="62" max="62" width="5.33203125" style="3" customWidth="1"/>
    <col min="63" max="63" width="10.6640625" style="3" bestFit="1" customWidth="1"/>
    <col min="64" max="64" width="10.6640625" style="3" customWidth="1"/>
    <col min="65" max="65" width="13.1640625" style="3" bestFit="1" customWidth="1"/>
    <col min="66" max="66" width="8.83203125" style="3" bestFit="1" customWidth="1"/>
    <col min="67" max="67" width="12" style="3" bestFit="1" customWidth="1"/>
    <col min="68" max="68" width="4.6640625" style="3" bestFit="1" customWidth="1"/>
    <col min="69" max="69" width="8.5" style="3" bestFit="1" customWidth="1"/>
    <col min="70" max="70" width="11" style="3" bestFit="1" customWidth="1"/>
    <col min="71" max="71" width="11.83203125" style="3" bestFit="1" customWidth="1"/>
    <col min="72" max="72" width="11.83203125" style="92" customWidth="1"/>
    <col min="73" max="73" width="13.6640625" style="87" bestFit="1" customWidth="1"/>
    <col min="74" max="74" width="5" style="87" bestFit="1" customWidth="1"/>
    <col min="75" max="75" width="8.5" style="87" bestFit="1" customWidth="1"/>
    <col min="76" max="76" width="9.1640625" style="87" bestFit="1" customWidth="1"/>
    <col min="77" max="77" width="12.33203125" style="87" bestFit="1" customWidth="1"/>
    <col min="78" max="78" width="9.33203125" style="87" bestFit="1" customWidth="1"/>
    <col min="79" max="79" width="10" style="87" bestFit="1" customWidth="1"/>
    <col min="80" max="80" width="5" style="87" bestFit="1" customWidth="1"/>
    <col min="81" max="81" width="13.33203125" style="87" bestFit="1" customWidth="1"/>
    <col min="82" max="82" width="13.6640625" style="87" bestFit="1" customWidth="1"/>
    <col min="83" max="83" width="8.83203125" style="87" bestFit="1" customWidth="1"/>
    <col min="84" max="84" width="12" style="87" bestFit="1" customWidth="1"/>
    <col min="85" max="85" width="9.5" style="87" bestFit="1" customWidth="1"/>
    <col min="86" max="86" width="4.6640625" style="87" bestFit="1" customWidth="1"/>
    <col min="87" max="87" width="6.5" style="87" bestFit="1" customWidth="1"/>
    <col min="88" max="88" width="11.83203125" style="87" bestFit="1" customWidth="1"/>
    <col min="89" max="89" width="11.1640625" style="87" bestFit="1" customWidth="1"/>
    <col min="90" max="90" width="7" style="87" bestFit="1" customWidth="1"/>
    <col min="91" max="91" width="9.6640625" style="87" bestFit="1" customWidth="1"/>
    <col min="92" max="92" width="12.83203125" style="87" bestFit="1" customWidth="1"/>
    <col min="93" max="93" width="10.33203125" style="87" bestFit="1" customWidth="1"/>
    <col min="94" max="94" width="5.5" style="87" bestFit="1" customWidth="1"/>
    <col min="95" max="95" width="5.33203125" style="87" bestFit="1" customWidth="1"/>
    <col min="96" max="96" width="11" style="87" bestFit="1" customWidth="1"/>
    <col min="97" max="97" width="10.33203125" style="87" bestFit="1" customWidth="1"/>
    <col min="98" max="98" width="13.5" style="87" bestFit="1" customWidth="1"/>
    <col min="99" max="99" width="6.6640625" style="87" bestFit="1" customWidth="1"/>
    <col min="100" max="100" width="6.1640625" style="87" bestFit="1" customWidth="1"/>
    <col min="101" max="101" width="12.83203125" style="87" bestFit="1" customWidth="1"/>
    <col min="102" max="102" width="8.6640625" style="87" bestFit="1" customWidth="1"/>
    <col min="103" max="103" width="5.33203125" style="87" customWidth="1"/>
    <col min="104" max="104" width="10.6640625" style="87" bestFit="1" customWidth="1"/>
    <col min="105" max="105" width="10" style="87" bestFit="1" customWidth="1"/>
    <col min="106" max="106" width="13.1640625" style="87" bestFit="1" customWidth="1"/>
    <col min="107" max="107" width="8.83203125" style="87" bestFit="1" customWidth="1"/>
    <col min="108" max="108" width="12" style="87" bestFit="1" customWidth="1"/>
    <col min="109" max="109" width="4.6640625" style="87" bestFit="1" customWidth="1"/>
    <col min="110" max="110" width="8.5" style="87" bestFit="1" customWidth="1"/>
    <col min="111" max="111" width="11" style="87" bestFit="1" customWidth="1"/>
    <col min="112" max="112" width="11.83203125" style="87" bestFit="1" customWidth="1"/>
    <col min="113" max="113" width="11.83203125" style="1" customWidth="1"/>
    <col min="114" max="137" width="11.83203125" style="3" customWidth="1"/>
    <col min="138" max="138" width="13.5" style="3" bestFit="1" customWidth="1"/>
    <col min="139" max="152" width="11.83203125" style="3" customWidth="1"/>
    <col min="153" max="153" width="10.83203125" style="3"/>
    <col min="154" max="154" width="10.83203125" style="2"/>
    <col min="155" max="155" width="23.83203125" style="2" customWidth="1"/>
    <col min="156" max="157" width="5.83203125" style="2" customWidth="1"/>
    <col min="158" max="158" width="23.83203125" style="73" customWidth="1"/>
    <col min="159" max="160" width="5.83203125" style="2" customWidth="1"/>
    <col min="161" max="161" width="24" style="3" bestFit="1" customWidth="1"/>
    <col min="162" max="163" width="5.83203125" style="3" customWidth="1"/>
    <col min="164" max="16384" width="10.83203125" style="3"/>
  </cols>
  <sheetData>
    <row r="1" spans="1:168" ht="13" thickBot="1" x14ac:dyDescent="0.2">
      <c r="B1" s="23"/>
      <c r="C1" s="24"/>
      <c r="D1" s="25"/>
      <c r="E1" s="25"/>
      <c r="F1" s="24"/>
      <c r="G1" s="24"/>
      <c r="H1" s="24"/>
      <c r="I1" s="24"/>
      <c r="J1" s="24"/>
      <c r="K1" s="24"/>
      <c r="L1" s="24"/>
      <c r="M1" s="24"/>
      <c r="N1" s="24"/>
      <c r="O1" s="24"/>
      <c r="P1" s="26"/>
      <c r="Q1" s="27"/>
      <c r="R1" s="28"/>
      <c r="S1" s="28"/>
      <c r="T1" s="28"/>
      <c r="U1" s="28"/>
      <c r="V1" s="29"/>
      <c r="W1" s="30"/>
      <c r="X1" s="30"/>
      <c r="Y1" s="25"/>
    </row>
    <row r="2" spans="1:168" ht="40" customHeight="1" x14ac:dyDescent="0.15">
      <c r="A2" s="4"/>
      <c r="B2" s="53" t="s">
        <v>66</v>
      </c>
      <c r="C2" s="32" t="s">
        <v>93</v>
      </c>
      <c r="D2" s="33" t="s">
        <v>46</v>
      </c>
      <c r="E2" s="86"/>
      <c r="F2" s="83"/>
      <c r="G2" s="34"/>
      <c r="H2" s="34"/>
      <c r="I2" s="34"/>
      <c r="J2" s="34"/>
      <c r="K2" s="34"/>
      <c r="L2" s="34"/>
      <c r="M2" s="34"/>
      <c r="N2" s="34"/>
      <c r="O2" s="34"/>
      <c r="P2" s="35"/>
      <c r="Q2" s="36"/>
      <c r="R2" s="37"/>
      <c r="S2" s="37"/>
      <c r="T2" s="37"/>
      <c r="U2" s="37"/>
      <c r="V2" s="38"/>
      <c r="W2" s="39"/>
      <c r="X2" s="39"/>
      <c r="Y2" s="40"/>
      <c r="Z2" s="5"/>
      <c r="AA2" s="82"/>
    </row>
    <row r="3" spans="1:168" x14ac:dyDescent="0.15">
      <c r="A3" s="4"/>
      <c r="B3" s="161" t="s">
        <v>15</v>
      </c>
      <c r="C3" s="162"/>
      <c r="D3" s="162"/>
      <c r="E3" s="162"/>
      <c r="F3" s="162"/>
      <c r="G3" s="162"/>
      <c r="H3" s="162"/>
      <c r="I3" s="162"/>
      <c r="J3" s="162"/>
      <c r="K3" s="162"/>
      <c r="L3" s="67"/>
      <c r="M3" s="67"/>
      <c r="N3" s="70"/>
      <c r="O3" s="68" t="s">
        <v>42</v>
      </c>
      <c r="P3" s="163" t="s">
        <v>17</v>
      </c>
      <c r="Q3" s="164"/>
      <c r="R3" s="164"/>
      <c r="S3" s="164"/>
      <c r="T3" s="164"/>
      <c r="U3" s="164"/>
      <c r="V3" s="165"/>
      <c r="W3" s="6"/>
      <c r="X3" s="7"/>
      <c r="Y3" s="41"/>
      <c r="Z3" s="8"/>
      <c r="AA3" s="30"/>
    </row>
    <row r="4" spans="1:168" s="1" customFormat="1" ht="40" customHeight="1" x14ac:dyDescent="0.15">
      <c r="A4" s="9"/>
      <c r="B4" s="54" t="s">
        <v>16</v>
      </c>
      <c r="C4" s="55" t="s">
        <v>20</v>
      </c>
      <c r="D4" s="55" t="s">
        <v>11</v>
      </c>
      <c r="E4" s="58" t="s">
        <v>83</v>
      </c>
      <c r="F4" s="58" t="s">
        <v>89</v>
      </c>
      <c r="G4" s="56" t="s">
        <v>21</v>
      </c>
      <c r="H4" s="57" t="s">
        <v>45</v>
      </c>
      <c r="I4" s="61" t="s">
        <v>43</v>
      </c>
      <c r="J4" s="55" t="s">
        <v>5</v>
      </c>
      <c r="K4" s="57" t="s">
        <v>44</v>
      </c>
      <c r="L4" s="57" t="s">
        <v>69</v>
      </c>
      <c r="M4" s="57" t="s">
        <v>82</v>
      </c>
      <c r="N4" s="57" t="s">
        <v>70</v>
      </c>
      <c r="O4" s="69" t="s">
        <v>1</v>
      </c>
      <c r="P4" s="60" t="s">
        <v>40</v>
      </c>
      <c r="Q4" s="58" t="s">
        <v>0</v>
      </c>
      <c r="R4" s="61" t="s">
        <v>1</v>
      </c>
      <c r="S4" s="61" t="s">
        <v>3</v>
      </c>
      <c r="T4" s="61" t="s">
        <v>18</v>
      </c>
      <c r="U4" s="61" t="s">
        <v>19</v>
      </c>
      <c r="V4" s="59" t="s">
        <v>22</v>
      </c>
      <c r="W4" s="10"/>
      <c r="X4" s="11"/>
      <c r="Y4" s="42" t="s">
        <v>9</v>
      </c>
      <c r="Z4" s="12"/>
      <c r="AA4" s="84" t="s">
        <v>84</v>
      </c>
      <c r="AB4" s="62" t="s">
        <v>49</v>
      </c>
      <c r="AC4" s="63" t="s">
        <v>1</v>
      </c>
      <c r="AD4" s="63" t="s">
        <v>3</v>
      </c>
      <c r="AE4" s="63"/>
      <c r="AF4" s="62" t="s">
        <v>24</v>
      </c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 t="s">
        <v>60</v>
      </c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5" t="s">
        <v>50</v>
      </c>
      <c r="BU4" s="89"/>
      <c r="BV4" s="89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65" t="s">
        <v>88</v>
      </c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3" t="s">
        <v>45</v>
      </c>
      <c r="EX4" s="71" t="s">
        <v>21</v>
      </c>
      <c r="EY4" s="75" t="s">
        <v>71</v>
      </c>
      <c r="EZ4" s="76" t="s">
        <v>80</v>
      </c>
      <c r="FA4" s="76" t="s">
        <v>81</v>
      </c>
      <c r="FB4" s="77"/>
      <c r="FC4" s="78"/>
      <c r="FD4" s="78"/>
    </row>
    <row r="5" spans="1:168" ht="12" customHeight="1" x14ac:dyDescent="0.2">
      <c r="A5" s="4"/>
      <c r="B5" s="124"/>
      <c r="C5" s="98" t="str">
        <f>IF(B5="", "", "to")</f>
        <v/>
      </c>
      <c r="D5" s="127"/>
      <c r="E5" s="130" t="str">
        <f>IF(B5="","",IF(BT5&lt;0,BT5,""))</f>
        <v/>
      </c>
      <c r="F5" s="121"/>
      <c r="G5" s="133" t="str">
        <f>IF(B5="","",IF(OR(BT5&gt;0,AND(BT5&lt;0,F5="Y")),ABS(BT5),0))</f>
        <v/>
      </c>
      <c r="H5" s="115"/>
      <c r="I5" s="117" t="str">
        <f>IF(B5="","",ROUNDUP(G5*H5,0))</f>
        <v/>
      </c>
      <c r="J5" s="119" t="str" cm="1">
        <f t="array" ref="J5">IF(B5="", "", _xlfn.XLOOKUP(B5, Origins, _xlfn.XLOOKUP(D5, Destinations, Maneuver_Difficulties,"")))</f>
        <v/>
      </c>
      <c r="K5" s="119" t="str">
        <f>IF(AND(H5&lt;1, H5&gt;0), ROUNDUP(J5/H5, 0), J5)</f>
        <v/>
      </c>
      <c r="L5" s="121"/>
      <c r="M5" s="98" t="str">
        <f>IF(B5="","",IF(ISNA(FB5),"-",IF(AND(L5-FC5 &gt;= 0, MOD(L5-FC5,FD5)=0),"Y","N")))</f>
        <v/>
      </c>
      <c r="N5" s="98" t="str">
        <f>IF(L5="", "", L5+I5)</f>
        <v/>
      </c>
      <c r="O5" s="101"/>
      <c r="P5" s="13">
        <v>1</v>
      </c>
      <c r="Q5" s="14"/>
      <c r="R5" s="13" t="str">
        <f>_xlfn.XLOOKUP(Q5, $AB$5:$AB$10, $AC$5:$AC$10, "", 0)</f>
        <v/>
      </c>
      <c r="S5" s="13" t="str">
        <f>IF(Q5="Ion Thruster", 5 * I5, _xlfn.XLOOKUP(Q5, $AB$5:$AB$10, $AD$5:$AD$10, "", 0))</f>
        <v/>
      </c>
      <c r="T5" s="15"/>
      <c r="U5" s="13" t="str">
        <f>IF(R5="", "", R5*T5)</f>
        <v/>
      </c>
      <c r="V5" s="13" t="str">
        <f>IF(S5="", "", S5*T5)</f>
        <v/>
      </c>
      <c r="W5" s="103"/>
      <c r="X5" s="104"/>
      <c r="Y5" s="43"/>
      <c r="Z5" s="5"/>
      <c r="AA5" s="85" t="s">
        <v>85</v>
      </c>
      <c r="AB5" s="64" t="s">
        <v>2</v>
      </c>
      <c r="AC5" s="66">
        <v>1</v>
      </c>
      <c r="AD5" s="66">
        <v>4</v>
      </c>
      <c r="AE5" s="66"/>
      <c r="AF5" s="62"/>
      <c r="AG5" s="150" t="s">
        <v>11</v>
      </c>
      <c r="AH5" s="151"/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152"/>
      <c r="BQ5" s="152"/>
      <c r="BR5" s="152"/>
      <c r="BS5" s="153"/>
      <c r="BT5" s="94" t="e" cm="1">
        <f t="array" ref="BT5">_xlfn.XLOOKUP(B5,Origins,_xlfn.XLOOKUP(D5,Destinations,Maneuver_Years))</f>
        <v>#N/A</v>
      </c>
      <c r="BU5" s="71"/>
      <c r="BV5" s="154" t="s">
        <v>11</v>
      </c>
      <c r="BW5" s="155"/>
      <c r="BX5" s="155"/>
      <c r="BY5" s="155"/>
      <c r="BZ5" s="155"/>
      <c r="CA5" s="155"/>
      <c r="CB5" s="155"/>
      <c r="CC5" s="155"/>
      <c r="CD5" s="155"/>
      <c r="CE5" s="155"/>
      <c r="CF5" s="155"/>
      <c r="CG5" s="155"/>
      <c r="CH5" s="155"/>
      <c r="CI5" s="155"/>
      <c r="CJ5" s="155"/>
      <c r="CK5" s="155"/>
      <c r="CL5" s="155"/>
      <c r="CM5" s="155"/>
      <c r="CN5" s="155"/>
      <c r="CO5" s="155"/>
      <c r="CP5" s="155"/>
      <c r="CQ5" s="155"/>
      <c r="CR5" s="155"/>
      <c r="CS5" s="155"/>
      <c r="CT5" s="155"/>
      <c r="CU5" s="155"/>
      <c r="CV5" s="155"/>
      <c r="CW5" s="155"/>
      <c r="CX5" s="155"/>
      <c r="CY5" s="155"/>
      <c r="CZ5" s="155"/>
      <c r="DA5" s="155"/>
      <c r="DB5" s="155"/>
      <c r="DC5" s="155"/>
      <c r="DD5" s="155"/>
      <c r="DE5" s="155"/>
      <c r="DF5" s="155"/>
      <c r="DG5" s="155"/>
      <c r="DH5" s="156"/>
      <c r="DI5" s="88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  <c r="DV5" s="74"/>
      <c r="DW5" s="74"/>
      <c r="DX5" s="74"/>
      <c r="DY5" s="74"/>
      <c r="DZ5" s="74"/>
      <c r="EA5" s="74"/>
      <c r="EB5" s="74"/>
      <c r="EC5" s="74"/>
      <c r="ED5" s="74"/>
      <c r="EE5" s="74"/>
      <c r="EF5" s="74"/>
      <c r="EG5" s="74"/>
      <c r="EH5" s="74"/>
      <c r="EI5" s="74"/>
      <c r="EJ5" s="74"/>
      <c r="EK5" s="74"/>
      <c r="EL5" s="74"/>
      <c r="EM5" s="74"/>
      <c r="EN5" s="74"/>
      <c r="EO5" s="74"/>
      <c r="EP5" s="74"/>
      <c r="EQ5" s="74"/>
      <c r="ER5" s="74"/>
      <c r="ES5" s="74"/>
      <c r="ET5" s="74"/>
      <c r="EU5" s="74"/>
      <c r="EV5" s="74"/>
      <c r="EW5" s="66">
        <v>1</v>
      </c>
      <c r="EX5" s="72"/>
      <c r="EY5" s="79" t="s">
        <v>72</v>
      </c>
      <c r="EZ5" s="79">
        <v>1956</v>
      </c>
      <c r="FA5" s="79">
        <v>2</v>
      </c>
      <c r="FB5" s="80" t="e">
        <f>_xlfn.XLOOKUP(_xlfn.CONCAT($B5, ",", $D5), $EY$5:$EY$12, $EY$5:$EY$12)</f>
        <v>#N/A</v>
      </c>
      <c r="FC5" s="80" t="e">
        <f>_xlfn.XLOOKUP($FB5, $EY$5:$EY$12, $EZ$5:$EZ$12)</f>
        <v>#N/A</v>
      </c>
      <c r="FD5" s="80" t="e">
        <f>_xlfn.XLOOKUP($FB5, $EY$5:$EY$12, $FA$5:$FA$12)</f>
        <v>#N/A</v>
      </c>
      <c r="FH5" s="1"/>
      <c r="FI5" s="1"/>
      <c r="FJ5" s="1"/>
      <c r="FK5" s="1"/>
      <c r="FL5" s="1"/>
    </row>
    <row r="6" spans="1:168" ht="12" customHeight="1" x14ac:dyDescent="0.15">
      <c r="A6" s="4"/>
      <c r="B6" s="125"/>
      <c r="C6" s="119"/>
      <c r="D6" s="128"/>
      <c r="E6" s="131"/>
      <c r="F6" s="166"/>
      <c r="G6" s="134"/>
      <c r="H6" s="115"/>
      <c r="I6" s="117"/>
      <c r="J6" s="119"/>
      <c r="K6" s="119"/>
      <c r="L6" s="122"/>
      <c r="M6" s="99"/>
      <c r="N6" s="99"/>
      <c r="O6" s="101"/>
      <c r="P6" s="13">
        <v>2</v>
      </c>
      <c r="Q6" s="14"/>
      <c r="R6" s="13" t="str">
        <f>_xlfn.XLOOKUP(Q6, $AB$5:$AB$10, $AC$5:$AC$10, "", 0)</f>
        <v/>
      </c>
      <c r="S6" s="13" t="str">
        <f>IF(Q6="Ion Thruster", 5 * I6, _xlfn.XLOOKUP(Q6, $AB$5:$AB$10, $AD$5:$AD$10, "", 0))</f>
        <v/>
      </c>
      <c r="T6" s="15"/>
      <c r="U6" s="13" t="str">
        <f t="shared" ref="U6:U8" si="0">IF(R6="", "", R6*T6)</f>
        <v/>
      </c>
      <c r="V6" s="13" t="str">
        <f t="shared" ref="V6:V8" si="1">IF(S6="", "", S6*T6)</f>
        <v/>
      </c>
      <c r="W6" s="105"/>
      <c r="X6" s="106"/>
      <c r="Y6" s="44"/>
      <c r="Z6" s="5"/>
      <c r="AA6" s="85" t="s">
        <v>87</v>
      </c>
      <c r="AB6" s="64" t="s">
        <v>4</v>
      </c>
      <c r="AC6" s="66">
        <v>4</v>
      </c>
      <c r="AD6" s="66">
        <v>27</v>
      </c>
      <c r="AE6" s="66"/>
      <c r="AF6" s="62"/>
      <c r="AG6" s="63" t="str">
        <f>AF7</f>
        <v>Earth</v>
      </c>
      <c r="AH6" s="63" t="str">
        <f>AF8</f>
        <v>Suborbital</v>
      </c>
      <c r="AI6" s="63" t="str">
        <f>AF9</f>
        <v>Earth Orbit</v>
      </c>
      <c r="AJ6" s="63" t="str">
        <f>_xlfn.CONCAT(AI6, " (ab)")</f>
        <v>Earth Orbit (ab)</v>
      </c>
      <c r="AK6" s="63" t="str">
        <f>AF10</f>
        <v>Lunar Orbit</v>
      </c>
      <c r="AL6" s="63" t="str">
        <f>AF11</f>
        <v>Lunar Fly-by</v>
      </c>
      <c r="AM6" s="63" t="str">
        <f>AF12</f>
        <v>Moon</v>
      </c>
      <c r="AN6" s="63" t="str">
        <f>AF13</f>
        <v>Inner P. Transfer</v>
      </c>
      <c r="AO6" s="63" t="str">
        <f>AF14</f>
        <v>Outer P. Transfer</v>
      </c>
      <c r="AP6" s="63" t="str">
        <f>AF15</f>
        <v>Mars Orbit</v>
      </c>
      <c r="AQ6" s="63" t="str">
        <f>_xlfn.CONCAT(AP6, " (ab)")</f>
        <v>Mars Orbit (ab)</v>
      </c>
      <c r="AR6" s="63" t="str">
        <f>AF16</f>
        <v>Mars Fly-by</v>
      </c>
      <c r="AS6" s="63" t="str">
        <f>AF17</f>
        <v>Mars</v>
      </c>
      <c r="AT6" s="63" t="str">
        <f>AF18</f>
        <v>Phobos</v>
      </c>
      <c r="AU6" s="63" t="str">
        <f>AF19</f>
        <v>Mercury Fly-by</v>
      </c>
      <c r="AV6" s="63" t="str">
        <f>AF20</f>
        <v>Mercury Orbit</v>
      </c>
      <c r="AW6" s="63" t="str">
        <f>AF21</f>
        <v>Mercury</v>
      </c>
      <c r="AX6" s="63" t="str">
        <f>AF22</f>
        <v>Venus Orbit</v>
      </c>
      <c r="AY6" s="63" t="s">
        <v>68</v>
      </c>
      <c r="AZ6" s="63" t="str">
        <f>AF23</f>
        <v>Venus Fly-by</v>
      </c>
      <c r="BA6" s="63" t="str">
        <f>AF24</f>
        <v>Venus</v>
      </c>
      <c r="BB6" s="63" t="str">
        <f>AF25</f>
        <v>Ceres</v>
      </c>
      <c r="BC6" s="63" t="str">
        <f>AF26</f>
        <v>Jupiter Fly-by</v>
      </c>
      <c r="BD6" s="63" t="str">
        <f>AF27</f>
        <v>Jupiter Orbit</v>
      </c>
      <c r="BE6" s="63" t="str">
        <f>_xlfn.CONCAT(BD6, " (ab)")</f>
        <v>Jupiter Orbit (ab)</v>
      </c>
      <c r="BF6" s="63" t="str">
        <f>AF28</f>
        <v>Callisto</v>
      </c>
      <c r="BG6" s="63" t="str">
        <f>AF29</f>
        <v>Europa</v>
      </c>
      <c r="BH6" s="63" t="str">
        <f>AF30</f>
        <v>Ganymede Orbit</v>
      </c>
      <c r="BI6" s="63" t="str">
        <f>AF31</f>
        <v>Ganymede</v>
      </c>
      <c r="BJ6" s="63" t="str">
        <f>AF32</f>
        <v>Io</v>
      </c>
      <c r="BK6" s="63" t="str">
        <f>AF33</f>
        <v>Saturn Fly-by</v>
      </c>
      <c r="BL6" s="63" t="str">
        <f>AF34</f>
        <v>Saturn Orbit</v>
      </c>
      <c r="BM6" s="63" t="str">
        <f>_xlfn.CONCAT(BL6, " (ab)")</f>
        <v>Saturn Orbit (ab)</v>
      </c>
      <c r="BN6" s="63" t="str">
        <f>AF35</f>
        <v>Titan Orbit</v>
      </c>
      <c r="BO6" s="63" t="str">
        <f>_xlfn.CONCAT(BN6, " (ab)")</f>
        <v>Titan Orbit (ab)</v>
      </c>
      <c r="BP6" s="63" t="str">
        <f>AF36</f>
        <v>Titan</v>
      </c>
      <c r="BQ6" s="63" t="str">
        <f>AF37</f>
        <v>Enceladus</v>
      </c>
      <c r="BR6" s="63" t="str">
        <f>AF38</f>
        <v>Uranus Fly-by</v>
      </c>
      <c r="BS6" s="63" t="s">
        <v>65</v>
      </c>
      <c r="BT6" s="93"/>
      <c r="BU6" s="72"/>
      <c r="BV6" s="71" t="str">
        <f t="shared" ref="BV6:CM6" si="2">AG6</f>
        <v>Earth</v>
      </c>
      <c r="BW6" s="71" t="str">
        <f t="shared" si="2"/>
        <v>Suborbital</v>
      </c>
      <c r="BX6" s="71" t="str">
        <f t="shared" si="2"/>
        <v>Earth Orbit</v>
      </c>
      <c r="BY6" s="71" t="str">
        <f t="shared" si="2"/>
        <v>Earth Orbit (ab)</v>
      </c>
      <c r="BZ6" s="71" t="str">
        <f t="shared" si="2"/>
        <v>Lunar Orbit</v>
      </c>
      <c r="CA6" s="71" t="str">
        <f t="shared" si="2"/>
        <v>Lunar Fly-by</v>
      </c>
      <c r="CB6" s="71" t="str">
        <f t="shared" si="2"/>
        <v>Moon</v>
      </c>
      <c r="CC6" s="71" t="str">
        <f t="shared" si="2"/>
        <v>Inner P. Transfer</v>
      </c>
      <c r="CD6" s="71" t="str">
        <f t="shared" si="2"/>
        <v>Outer P. Transfer</v>
      </c>
      <c r="CE6" s="71" t="str">
        <f t="shared" si="2"/>
        <v>Mars Orbit</v>
      </c>
      <c r="CF6" s="71" t="str">
        <f t="shared" si="2"/>
        <v>Mars Orbit (ab)</v>
      </c>
      <c r="CG6" s="71" t="str">
        <f t="shared" si="2"/>
        <v>Mars Fly-by</v>
      </c>
      <c r="CH6" s="71" t="str">
        <f t="shared" si="2"/>
        <v>Mars</v>
      </c>
      <c r="CI6" s="71" t="str">
        <f t="shared" si="2"/>
        <v>Phobos</v>
      </c>
      <c r="CJ6" s="71" t="str">
        <f t="shared" si="2"/>
        <v>Mercury Fly-by</v>
      </c>
      <c r="CK6" s="71" t="str">
        <f t="shared" si="2"/>
        <v>Mercury Orbit</v>
      </c>
      <c r="CL6" s="71" t="str">
        <f t="shared" si="2"/>
        <v>Mercury</v>
      </c>
      <c r="CM6" s="71" t="str">
        <f t="shared" si="2"/>
        <v>Venus Orbit</v>
      </c>
      <c r="CN6" s="71" t="s">
        <v>68</v>
      </c>
      <c r="CO6" s="71" t="str">
        <f>AZ6</f>
        <v>Venus Fly-by</v>
      </c>
      <c r="CP6" s="71" t="str">
        <f>BA6</f>
        <v>Venus</v>
      </c>
      <c r="CQ6" s="71" t="str">
        <f>BB6</f>
        <v>Ceres</v>
      </c>
      <c r="CR6" s="71" t="str">
        <f t="shared" ref="CR6" si="3">BC6</f>
        <v>Jupiter Fly-by</v>
      </c>
      <c r="CS6" s="71" t="str">
        <f>BD6</f>
        <v>Jupiter Orbit</v>
      </c>
      <c r="CT6" s="71" t="str">
        <f>BE6</f>
        <v>Jupiter Orbit (ab)</v>
      </c>
      <c r="CU6" s="71" t="str">
        <f t="shared" ref="CU6:DB6" si="4">BF6</f>
        <v>Callisto</v>
      </c>
      <c r="CV6" s="71" t="str">
        <f t="shared" si="4"/>
        <v>Europa</v>
      </c>
      <c r="CW6" s="71" t="str">
        <f t="shared" si="4"/>
        <v>Ganymede Orbit</v>
      </c>
      <c r="CX6" s="71" t="str">
        <f t="shared" si="4"/>
        <v>Ganymede</v>
      </c>
      <c r="CY6" s="71" t="str">
        <f t="shared" si="4"/>
        <v>Io</v>
      </c>
      <c r="CZ6" s="71" t="str">
        <f t="shared" si="4"/>
        <v>Saturn Fly-by</v>
      </c>
      <c r="DA6" s="71" t="str">
        <f t="shared" si="4"/>
        <v>Saturn Orbit</v>
      </c>
      <c r="DB6" s="71" t="str">
        <f t="shared" si="4"/>
        <v>Saturn Orbit (ab)</v>
      </c>
      <c r="DC6" s="71" t="str">
        <f>BN6</f>
        <v>Titan Orbit</v>
      </c>
      <c r="DD6" s="71" t="str">
        <f>BO6</f>
        <v>Titan Orbit (ab)</v>
      </c>
      <c r="DE6" s="71" t="str">
        <f t="shared" ref="DE6:DH6" si="5">BP6</f>
        <v>Titan</v>
      </c>
      <c r="DF6" s="71" t="str">
        <f t="shared" si="5"/>
        <v>Enceladus</v>
      </c>
      <c r="DG6" s="71" t="str">
        <f t="shared" si="5"/>
        <v>Uranus Fly-by</v>
      </c>
      <c r="DH6" s="71" t="str">
        <f t="shared" si="5"/>
        <v>Neptune Fly-by</v>
      </c>
      <c r="DI6" s="63"/>
      <c r="DJ6" s="63" t="str">
        <f t="shared" ref="DJ6:EA6" si="6">BV6</f>
        <v>Earth</v>
      </c>
      <c r="DK6" s="63" t="str">
        <f t="shared" si="6"/>
        <v>Suborbital</v>
      </c>
      <c r="DL6" s="63" t="str">
        <f t="shared" si="6"/>
        <v>Earth Orbit</v>
      </c>
      <c r="DM6" s="63" t="str">
        <f t="shared" si="6"/>
        <v>Earth Orbit (ab)</v>
      </c>
      <c r="DN6" s="63" t="str">
        <f t="shared" si="6"/>
        <v>Lunar Orbit</v>
      </c>
      <c r="DO6" s="63" t="str">
        <f t="shared" si="6"/>
        <v>Lunar Fly-by</v>
      </c>
      <c r="DP6" s="63" t="str">
        <f t="shared" si="6"/>
        <v>Moon</v>
      </c>
      <c r="DQ6" s="63" t="str">
        <f t="shared" si="6"/>
        <v>Inner P. Transfer</v>
      </c>
      <c r="DR6" s="63" t="str">
        <f t="shared" si="6"/>
        <v>Outer P. Transfer</v>
      </c>
      <c r="DS6" s="63" t="str">
        <f t="shared" si="6"/>
        <v>Mars Orbit</v>
      </c>
      <c r="DT6" s="63" t="str">
        <f t="shared" si="6"/>
        <v>Mars Orbit (ab)</v>
      </c>
      <c r="DU6" s="63" t="str">
        <f t="shared" si="6"/>
        <v>Mars Fly-by</v>
      </c>
      <c r="DV6" s="63" t="str">
        <f t="shared" si="6"/>
        <v>Mars</v>
      </c>
      <c r="DW6" s="63" t="str">
        <f t="shared" si="6"/>
        <v>Phobos</v>
      </c>
      <c r="DX6" s="63" t="str">
        <f t="shared" si="6"/>
        <v>Mercury Fly-by</v>
      </c>
      <c r="DY6" s="63" t="str">
        <f t="shared" si="6"/>
        <v>Mercury Orbit</v>
      </c>
      <c r="DZ6" s="63" t="str">
        <f t="shared" si="6"/>
        <v>Mercury</v>
      </c>
      <c r="EA6" s="63" t="str">
        <f t="shared" si="6"/>
        <v>Venus Orbit</v>
      </c>
      <c r="EB6" s="63" t="s">
        <v>68</v>
      </c>
      <c r="EC6" s="63" t="str">
        <f t="shared" ref="EC6:EF6" si="7">CO6</f>
        <v>Venus Fly-by</v>
      </c>
      <c r="ED6" s="63" t="str">
        <f t="shared" si="7"/>
        <v>Venus</v>
      </c>
      <c r="EE6" s="63" t="str">
        <f t="shared" si="7"/>
        <v>Ceres</v>
      </c>
      <c r="EF6" s="63" t="str">
        <f t="shared" si="7"/>
        <v>Jupiter Fly-by</v>
      </c>
      <c r="EG6" s="63" t="str">
        <f>CS6</f>
        <v>Jupiter Orbit</v>
      </c>
      <c r="EH6" s="63" t="str">
        <f>CT6</f>
        <v>Jupiter Orbit (ab)</v>
      </c>
      <c r="EI6" s="63" t="str">
        <f t="shared" ref="EI6:EP6" si="8">CU6</f>
        <v>Callisto</v>
      </c>
      <c r="EJ6" s="63" t="str">
        <f t="shared" si="8"/>
        <v>Europa</v>
      </c>
      <c r="EK6" s="63" t="str">
        <f t="shared" si="8"/>
        <v>Ganymede Orbit</v>
      </c>
      <c r="EL6" s="63" t="str">
        <f t="shared" si="8"/>
        <v>Ganymede</v>
      </c>
      <c r="EM6" s="63" t="str">
        <f t="shared" si="8"/>
        <v>Io</v>
      </c>
      <c r="EN6" s="63" t="str">
        <f t="shared" si="8"/>
        <v>Saturn Fly-by</v>
      </c>
      <c r="EO6" s="63" t="str">
        <f t="shared" si="8"/>
        <v>Saturn Orbit</v>
      </c>
      <c r="EP6" s="63" t="str">
        <f t="shared" si="8"/>
        <v>Saturn Orbit (ab)</v>
      </c>
      <c r="EQ6" s="63" t="str">
        <f>DC6</f>
        <v>Titan Orbit</v>
      </c>
      <c r="ER6" s="63" t="str">
        <f>DD6</f>
        <v>Titan Orbit (ab)</v>
      </c>
      <c r="ES6" s="63" t="str">
        <f t="shared" ref="ES6:EV6" si="9">DE6</f>
        <v>Titan</v>
      </c>
      <c r="ET6" s="63" t="str">
        <f t="shared" si="9"/>
        <v>Enceladus</v>
      </c>
      <c r="EU6" s="63" t="str">
        <f t="shared" si="9"/>
        <v>Uranus Fly-by</v>
      </c>
      <c r="EV6" s="63" t="str">
        <f t="shared" si="9"/>
        <v>Neptune Fly-by</v>
      </c>
      <c r="EW6" s="66">
        <v>0.5</v>
      </c>
      <c r="EX6" s="72">
        <v>1956</v>
      </c>
      <c r="EY6" s="79" t="s">
        <v>73</v>
      </c>
      <c r="EZ6" s="79">
        <v>1956</v>
      </c>
      <c r="FA6" s="79">
        <v>2</v>
      </c>
      <c r="FB6" s="80"/>
      <c r="FC6" s="81"/>
      <c r="FD6" s="81"/>
    </row>
    <row r="7" spans="1:168" ht="12" customHeight="1" x14ac:dyDescent="0.15">
      <c r="A7" s="4"/>
      <c r="B7" s="125"/>
      <c r="C7" s="119"/>
      <c r="D7" s="128"/>
      <c r="E7" s="131"/>
      <c r="F7" s="166"/>
      <c r="G7" s="134"/>
      <c r="H7" s="115"/>
      <c r="I7" s="117"/>
      <c r="J7" s="119"/>
      <c r="K7" s="119"/>
      <c r="L7" s="122"/>
      <c r="M7" s="99"/>
      <c r="N7" s="99"/>
      <c r="O7" s="101"/>
      <c r="P7" s="13">
        <v>3</v>
      </c>
      <c r="Q7" s="14"/>
      <c r="R7" s="13" t="str">
        <f>_xlfn.XLOOKUP(Q7, $AB$5:$AB$10, $AC$5:$AC$10, "", 0)</f>
        <v/>
      </c>
      <c r="S7" s="13" t="str">
        <f>IF(Q7="Ion Thruster", 5 * I7, _xlfn.XLOOKUP(Q7, $AB$5:$AB$10, $AD$5:$AD$10, "", 0))</f>
        <v/>
      </c>
      <c r="T7" s="15"/>
      <c r="U7" s="13" t="str">
        <f t="shared" si="0"/>
        <v/>
      </c>
      <c r="V7" s="13" t="str">
        <f t="shared" si="1"/>
        <v/>
      </c>
      <c r="W7" s="107" t="s">
        <v>48</v>
      </c>
      <c r="X7" s="109" t="str">
        <f>IF(B5="", "", K5*U9)</f>
        <v/>
      </c>
      <c r="Y7" s="45"/>
      <c r="Z7" s="5"/>
      <c r="AA7" s="85" t="s">
        <v>86</v>
      </c>
      <c r="AB7" s="64" t="s">
        <v>67</v>
      </c>
      <c r="AC7" s="66">
        <v>6</v>
      </c>
      <c r="AD7" s="66">
        <v>70</v>
      </c>
      <c r="AE7" s="157" t="s">
        <v>16</v>
      </c>
      <c r="AF7" s="62" t="s">
        <v>10</v>
      </c>
      <c r="AG7" s="66" t="e">
        <f>NA()</f>
        <v>#N/A</v>
      </c>
      <c r="AH7" s="66">
        <v>3</v>
      </c>
      <c r="AI7" s="66">
        <v>8</v>
      </c>
      <c r="AJ7" s="66" t="e">
        <f>NA()</f>
        <v>#N/A</v>
      </c>
      <c r="AK7" s="66" t="e">
        <f>NA()</f>
        <v>#N/A</v>
      </c>
      <c r="AL7" s="66" t="e">
        <f>NA()</f>
        <v>#N/A</v>
      </c>
      <c r="AM7" s="66" t="e">
        <f>NA()</f>
        <v>#N/A</v>
      </c>
      <c r="AN7" s="66" t="e">
        <f>NA()</f>
        <v>#N/A</v>
      </c>
      <c r="AO7" s="66" t="e">
        <f>NA()</f>
        <v>#N/A</v>
      </c>
      <c r="AP7" s="66" t="e">
        <f>NA()</f>
        <v>#N/A</v>
      </c>
      <c r="AQ7" s="66" t="e">
        <f>NA()</f>
        <v>#N/A</v>
      </c>
      <c r="AR7" s="66" t="e">
        <f>NA()</f>
        <v>#N/A</v>
      </c>
      <c r="AS7" s="66" t="e">
        <f>NA()</f>
        <v>#N/A</v>
      </c>
      <c r="AT7" s="66" t="e">
        <f>NA()</f>
        <v>#N/A</v>
      </c>
      <c r="AU7" s="66" t="e">
        <f>NA()</f>
        <v>#N/A</v>
      </c>
      <c r="AV7" s="66" t="e">
        <f>NA()</f>
        <v>#N/A</v>
      </c>
      <c r="AW7" s="66" t="e">
        <f>NA()</f>
        <v>#N/A</v>
      </c>
      <c r="AX7" s="66" t="e">
        <f>NA()</f>
        <v>#N/A</v>
      </c>
      <c r="AY7" s="66" t="e">
        <f>NA()</f>
        <v>#N/A</v>
      </c>
      <c r="AZ7" s="66" t="e">
        <f>NA()</f>
        <v>#N/A</v>
      </c>
      <c r="BA7" s="66" t="e">
        <f>NA()</f>
        <v>#N/A</v>
      </c>
      <c r="BB7" s="66" t="e">
        <f>NA()</f>
        <v>#N/A</v>
      </c>
      <c r="BC7" s="66" t="e">
        <f>NA()</f>
        <v>#N/A</v>
      </c>
      <c r="BD7" s="66" t="e">
        <f>NA()</f>
        <v>#N/A</v>
      </c>
      <c r="BE7" s="66" t="e">
        <f>NA()</f>
        <v>#N/A</v>
      </c>
      <c r="BF7" s="66" t="e">
        <f>NA()</f>
        <v>#N/A</v>
      </c>
      <c r="BG7" s="66" t="e">
        <f>NA()</f>
        <v>#N/A</v>
      </c>
      <c r="BH7" s="66" t="e">
        <f>NA()</f>
        <v>#N/A</v>
      </c>
      <c r="BI7" s="66" t="e">
        <f>NA()</f>
        <v>#N/A</v>
      </c>
      <c r="BJ7" s="66" t="e">
        <f>NA()</f>
        <v>#N/A</v>
      </c>
      <c r="BK7" s="66" t="e">
        <f>NA()</f>
        <v>#N/A</v>
      </c>
      <c r="BL7" s="66" t="e">
        <f>NA()</f>
        <v>#N/A</v>
      </c>
      <c r="BM7" s="66" t="e">
        <f>NA()</f>
        <v>#N/A</v>
      </c>
      <c r="BN7" s="66" t="e">
        <f>NA()</f>
        <v>#N/A</v>
      </c>
      <c r="BO7" s="66" t="e">
        <f>NA()</f>
        <v>#N/A</v>
      </c>
      <c r="BP7" s="66" t="e">
        <f>NA()</f>
        <v>#N/A</v>
      </c>
      <c r="BQ7" s="66" t="e">
        <f>NA()</f>
        <v>#N/A</v>
      </c>
      <c r="BR7" s="66" t="e">
        <f>NA()</f>
        <v>#N/A</v>
      </c>
      <c r="BS7" s="66" t="e">
        <f>NA()</f>
        <v>#N/A</v>
      </c>
      <c r="BT7" s="90"/>
      <c r="BU7" s="95" t="str">
        <f>AF7</f>
        <v>Earth</v>
      </c>
      <c r="BV7" s="72"/>
      <c r="BW7" s="72"/>
      <c r="BX7" s="72"/>
      <c r="BY7" s="72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65" t="str">
        <f>BU7</f>
        <v>Earth</v>
      </c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66">
        <v>0.25</v>
      </c>
      <c r="EX7" s="72">
        <v>1957</v>
      </c>
      <c r="EY7" s="79" t="s">
        <v>74</v>
      </c>
      <c r="EZ7" s="79">
        <v>1956</v>
      </c>
      <c r="FA7" s="79">
        <v>2</v>
      </c>
      <c r="FB7" s="80"/>
      <c r="FC7" s="81"/>
      <c r="FD7" s="81"/>
    </row>
    <row r="8" spans="1:168" ht="12" customHeight="1" x14ac:dyDescent="0.15">
      <c r="A8" s="4"/>
      <c r="B8" s="125"/>
      <c r="C8" s="119"/>
      <c r="D8" s="128"/>
      <c r="E8" s="131"/>
      <c r="F8" s="166"/>
      <c r="G8" s="134"/>
      <c r="H8" s="115"/>
      <c r="I8" s="117"/>
      <c r="J8" s="119"/>
      <c r="K8" s="119"/>
      <c r="L8" s="122"/>
      <c r="M8" s="99"/>
      <c r="N8" s="99"/>
      <c r="O8" s="101"/>
      <c r="P8" s="13">
        <v>4</v>
      </c>
      <c r="Q8" s="14"/>
      <c r="R8" s="13" t="str">
        <f>_xlfn.XLOOKUP(Q8, $AB$5:$AB$10, $AC$5:$AC$10, "", 0)</f>
        <v/>
      </c>
      <c r="S8" s="13" t="str">
        <f>IF(Q8="Ion Thruster", 5 * I8, _xlfn.XLOOKUP(Q8, $AB$5:$AB$10, $AD$5:$AD$10, "", 0))</f>
        <v/>
      </c>
      <c r="T8" s="15"/>
      <c r="U8" s="13" t="str">
        <f t="shared" si="0"/>
        <v/>
      </c>
      <c r="V8" s="13" t="str">
        <f t="shared" si="1"/>
        <v/>
      </c>
      <c r="W8" s="108"/>
      <c r="X8" s="110"/>
      <c r="Y8" s="44"/>
      <c r="Z8" s="5"/>
      <c r="AA8" s="82"/>
      <c r="AB8" s="64" t="s">
        <v>6</v>
      </c>
      <c r="AC8" s="66">
        <v>9</v>
      </c>
      <c r="AD8" s="66">
        <v>80</v>
      </c>
      <c r="AE8" s="158"/>
      <c r="AF8" s="62" t="s">
        <v>12</v>
      </c>
      <c r="AG8" s="66" t="s">
        <v>14</v>
      </c>
      <c r="AH8" s="66" t="e">
        <f>NA()</f>
        <v>#N/A</v>
      </c>
      <c r="AI8" s="66">
        <v>5</v>
      </c>
      <c r="AJ8" s="66" t="e">
        <f>NA()</f>
        <v>#N/A</v>
      </c>
      <c r="AK8" s="66" t="e">
        <f>NA()</f>
        <v>#N/A</v>
      </c>
      <c r="AL8" s="66" t="e">
        <f>NA()</f>
        <v>#N/A</v>
      </c>
      <c r="AM8" s="66" t="e">
        <f>NA()</f>
        <v>#N/A</v>
      </c>
      <c r="AN8" s="66" t="e">
        <f>NA()</f>
        <v>#N/A</v>
      </c>
      <c r="AO8" s="66" t="e">
        <f>NA()</f>
        <v>#N/A</v>
      </c>
      <c r="AP8" s="66" t="e">
        <f>NA()</f>
        <v>#N/A</v>
      </c>
      <c r="AQ8" s="66" t="e">
        <f>NA()</f>
        <v>#N/A</v>
      </c>
      <c r="AR8" s="66" t="e">
        <f>NA()</f>
        <v>#N/A</v>
      </c>
      <c r="AS8" s="66" t="e">
        <f>NA()</f>
        <v>#N/A</v>
      </c>
      <c r="AT8" s="66" t="e">
        <f>NA()</f>
        <v>#N/A</v>
      </c>
      <c r="AU8" s="66" t="e">
        <f>NA()</f>
        <v>#N/A</v>
      </c>
      <c r="AV8" s="66" t="e">
        <f>NA()</f>
        <v>#N/A</v>
      </c>
      <c r="AW8" s="66" t="e">
        <f>NA()</f>
        <v>#N/A</v>
      </c>
      <c r="AX8" s="66" t="e">
        <f>NA()</f>
        <v>#N/A</v>
      </c>
      <c r="AY8" s="66" t="e">
        <f>NA()</f>
        <v>#N/A</v>
      </c>
      <c r="AZ8" s="66" t="e">
        <f>NA()</f>
        <v>#N/A</v>
      </c>
      <c r="BA8" s="66" t="e">
        <f>NA()</f>
        <v>#N/A</v>
      </c>
      <c r="BB8" s="66" t="e">
        <f>NA()</f>
        <v>#N/A</v>
      </c>
      <c r="BC8" s="66" t="e">
        <f>NA()</f>
        <v>#N/A</v>
      </c>
      <c r="BD8" s="66" t="e">
        <f>NA()</f>
        <v>#N/A</v>
      </c>
      <c r="BE8" s="66" t="e">
        <f>NA()</f>
        <v>#N/A</v>
      </c>
      <c r="BF8" s="66" t="e">
        <f>NA()</f>
        <v>#N/A</v>
      </c>
      <c r="BG8" s="66" t="e">
        <f>NA()</f>
        <v>#N/A</v>
      </c>
      <c r="BH8" s="66" t="e">
        <f>NA()</f>
        <v>#N/A</v>
      </c>
      <c r="BI8" s="66" t="e">
        <f>NA()</f>
        <v>#N/A</v>
      </c>
      <c r="BJ8" s="66" t="e">
        <f>NA()</f>
        <v>#N/A</v>
      </c>
      <c r="BK8" s="66" t="e">
        <f>NA()</f>
        <v>#N/A</v>
      </c>
      <c r="BL8" s="66" t="e">
        <f>NA()</f>
        <v>#N/A</v>
      </c>
      <c r="BM8" s="66" t="e">
        <f>NA()</f>
        <v>#N/A</v>
      </c>
      <c r="BN8" s="66" t="e">
        <f>NA()</f>
        <v>#N/A</v>
      </c>
      <c r="BO8" s="66" t="e">
        <f>NA()</f>
        <v>#N/A</v>
      </c>
      <c r="BP8" s="66" t="e">
        <f>NA()</f>
        <v>#N/A</v>
      </c>
      <c r="BQ8" s="66" t="e">
        <f>NA()</f>
        <v>#N/A</v>
      </c>
      <c r="BR8" s="66" t="e">
        <f>NA()</f>
        <v>#N/A</v>
      </c>
      <c r="BS8" s="66" t="e">
        <f>NA()</f>
        <v>#N/A</v>
      </c>
      <c r="BT8" s="90"/>
      <c r="BU8" s="95" t="str">
        <f t="shared" ref="BU8:BU38" si="10">AF8</f>
        <v>Suborbital</v>
      </c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65" t="str">
        <f t="shared" ref="DI8:DI38" si="11">BU8</f>
        <v>Suborbital</v>
      </c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66">
        <v>2</v>
      </c>
      <c r="EX8" s="72">
        <v>1958</v>
      </c>
      <c r="EY8" s="79" t="s">
        <v>76</v>
      </c>
      <c r="EZ8" s="79">
        <v>1957</v>
      </c>
      <c r="FA8" s="79">
        <v>3</v>
      </c>
      <c r="FB8" s="80"/>
      <c r="FC8" s="81"/>
      <c r="FD8" s="81"/>
    </row>
    <row r="9" spans="1:168" ht="12" customHeight="1" x14ac:dyDescent="0.15">
      <c r="A9" s="4"/>
      <c r="B9" s="143"/>
      <c r="C9" s="141"/>
      <c r="D9" s="144"/>
      <c r="E9" s="145"/>
      <c r="F9" s="167"/>
      <c r="G9" s="146"/>
      <c r="H9" s="115"/>
      <c r="I9" s="140"/>
      <c r="J9" s="141"/>
      <c r="K9" s="141"/>
      <c r="L9" s="142"/>
      <c r="M9" s="136"/>
      <c r="N9" s="136"/>
      <c r="O9" s="114"/>
      <c r="P9" s="137"/>
      <c r="Q9" s="138"/>
      <c r="R9" s="138"/>
      <c r="S9" s="139"/>
      <c r="T9" s="16" t="s">
        <v>47</v>
      </c>
      <c r="U9" s="17" t="str">
        <f>IF(O5="","",O5+SUM(U5:U8))</f>
        <v/>
      </c>
      <c r="V9" s="17" t="str">
        <f>IF(B5="", "", SUM(V5:V8))</f>
        <v/>
      </c>
      <c r="W9" s="18" t="s">
        <v>41</v>
      </c>
      <c r="X9" s="19" t="str">
        <f>IF($B5="","",IF(V9 &gt;= X7, "Y", "N"))</f>
        <v/>
      </c>
      <c r="Y9" s="46"/>
      <c r="Z9" s="5"/>
      <c r="AA9" s="82"/>
      <c r="AB9" s="64" t="s">
        <v>7</v>
      </c>
      <c r="AC9" s="66">
        <v>20</v>
      </c>
      <c r="AD9" s="66">
        <v>200</v>
      </c>
      <c r="AE9" s="158"/>
      <c r="AF9" s="62" t="s">
        <v>13</v>
      </c>
      <c r="AG9" s="66">
        <v>0</v>
      </c>
      <c r="AH9" s="66" t="e">
        <f>NA()</f>
        <v>#N/A</v>
      </c>
      <c r="AI9" s="66" t="e">
        <f>NA()</f>
        <v>#N/A</v>
      </c>
      <c r="AJ9" s="66" t="e">
        <f>NA()</f>
        <v>#N/A</v>
      </c>
      <c r="AK9" s="66">
        <v>3</v>
      </c>
      <c r="AL9" s="66">
        <v>1</v>
      </c>
      <c r="AM9" s="66" t="e">
        <f>NA()</f>
        <v>#N/A</v>
      </c>
      <c r="AN9" s="66">
        <v>3</v>
      </c>
      <c r="AO9" s="66">
        <v>6</v>
      </c>
      <c r="AP9" s="66">
        <v>5</v>
      </c>
      <c r="AQ9" s="66" t="e">
        <f>NA()</f>
        <v>#N/A</v>
      </c>
      <c r="AR9" s="66">
        <v>3</v>
      </c>
      <c r="AS9" s="66" t="e">
        <f>NA()</f>
        <v>#N/A</v>
      </c>
      <c r="AT9" s="66" t="e">
        <f>NA()</f>
        <v>#N/A</v>
      </c>
      <c r="AU9" s="66" t="e">
        <f>NA()</f>
        <v>#N/A</v>
      </c>
      <c r="AV9" s="66" t="e">
        <f>NA()</f>
        <v>#N/A</v>
      </c>
      <c r="AW9" s="66" t="e">
        <f>NA()</f>
        <v>#N/A</v>
      </c>
      <c r="AX9" s="66" t="e">
        <f>NA()</f>
        <v>#N/A</v>
      </c>
      <c r="AY9" s="66" t="e">
        <f>NA()</f>
        <v>#N/A</v>
      </c>
      <c r="AZ9" s="66" t="e">
        <f>NA()</f>
        <v>#N/A</v>
      </c>
      <c r="BA9" s="66" t="e">
        <f>NA()</f>
        <v>#N/A</v>
      </c>
      <c r="BB9" s="66" t="e">
        <f>NA()</f>
        <v>#N/A</v>
      </c>
      <c r="BC9" s="66" t="e">
        <f>NA()</f>
        <v>#N/A</v>
      </c>
      <c r="BD9" s="66" t="e">
        <f>NA()</f>
        <v>#N/A</v>
      </c>
      <c r="BE9" s="66" t="e">
        <f>NA()</f>
        <v>#N/A</v>
      </c>
      <c r="BF9" s="66" t="e">
        <f>NA()</f>
        <v>#N/A</v>
      </c>
      <c r="BG9" s="66" t="e">
        <f>NA()</f>
        <v>#N/A</v>
      </c>
      <c r="BH9" s="66" t="e">
        <f>NA()</f>
        <v>#N/A</v>
      </c>
      <c r="BI9" s="66" t="e">
        <f>NA()</f>
        <v>#N/A</v>
      </c>
      <c r="BJ9" s="66" t="e">
        <f>NA()</f>
        <v>#N/A</v>
      </c>
      <c r="BK9" s="66" t="e">
        <f>NA()</f>
        <v>#N/A</v>
      </c>
      <c r="BL9" s="66" t="e">
        <f>NA()</f>
        <v>#N/A</v>
      </c>
      <c r="BM9" s="66" t="e">
        <f>NA()</f>
        <v>#N/A</v>
      </c>
      <c r="BN9" s="66" t="e">
        <f>NA()</f>
        <v>#N/A</v>
      </c>
      <c r="BO9" s="66" t="e">
        <f>NA()</f>
        <v>#N/A</v>
      </c>
      <c r="BP9" s="66" t="e">
        <f>NA()</f>
        <v>#N/A</v>
      </c>
      <c r="BQ9" s="66" t="e">
        <f>NA()</f>
        <v>#N/A</v>
      </c>
      <c r="BR9" s="66" t="e">
        <f>NA()</f>
        <v>#N/A</v>
      </c>
      <c r="BS9" s="66" t="e">
        <f>NA()</f>
        <v>#N/A</v>
      </c>
      <c r="BT9" s="90"/>
      <c r="BU9" s="95" t="str">
        <f t="shared" si="10"/>
        <v>Earth Orbit</v>
      </c>
      <c r="BV9" s="96"/>
      <c r="BW9" s="96"/>
      <c r="BX9" s="96"/>
      <c r="BY9" s="96"/>
      <c r="BZ9" s="96">
        <v>-1</v>
      </c>
      <c r="CA9" s="96">
        <v>-1</v>
      </c>
      <c r="CB9" s="96"/>
      <c r="CC9" s="96">
        <v>1</v>
      </c>
      <c r="CD9" s="96">
        <v>1</v>
      </c>
      <c r="CE9" s="96">
        <v>3</v>
      </c>
      <c r="CF9" s="96"/>
      <c r="CG9" s="96">
        <v>3</v>
      </c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65" t="str">
        <f t="shared" si="11"/>
        <v>Earth Orbit</v>
      </c>
      <c r="DJ9" s="90"/>
      <c r="DK9" s="90"/>
      <c r="DL9" s="90"/>
      <c r="DM9" s="90"/>
      <c r="DN9" s="90">
        <v>1</v>
      </c>
      <c r="DO9" s="90">
        <v>1</v>
      </c>
      <c r="DP9" s="90"/>
      <c r="DQ9" s="90"/>
      <c r="DR9" s="90"/>
      <c r="DS9" s="90"/>
      <c r="DT9" s="90"/>
      <c r="DU9" s="90"/>
      <c r="DV9" s="90"/>
      <c r="DW9" s="90"/>
      <c r="DX9" s="90"/>
      <c r="DY9" s="90"/>
      <c r="DZ9" s="90"/>
      <c r="EA9" s="90"/>
      <c r="EB9" s="90"/>
      <c r="EC9" s="90"/>
      <c r="ED9" s="90"/>
      <c r="EE9" s="90"/>
      <c r="EF9" s="90"/>
      <c r="EG9" s="90"/>
      <c r="EH9" s="90"/>
      <c r="EI9" s="90"/>
      <c r="EJ9" s="90"/>
      <c r="EK9" s="90"/>
      <c r="EL9" s="90"/>
      <c r="EM9" s="90"/>
      <c r="EN9" s="90"/>
      <c r="EO9" s="90"/>
      <c r="EP9" s="90"/>
      <c r="EQ9" s="90"/>
      <c r="ER9" s="90"/>
      <c r="ES9" s="90"/>
      <c r="ET9" s="90"/>
      <c r="EU9" s="90"/>
      <c r="EV9" s="90"/>
      <c r="EW9" s="66">
        <v>4</v>
      </c>
      <c r="EX9" s="72">
        <v>1959</v>
      </c>
      <c r="EY9" s="79" t="s">
        <v>75</v>
      </c>
      <c r="EZ9" s="79">
        <v>1957</v>
      </c>
      <c r="FA9" s="79">
        <v>3</v>
      </c>
      <c r="FB9" s="80"/>
      <c r="FC9" s="81"/>
      <c r="FD9" s="81"/>
    </row>
    <row r="10" spans="1:168" ht="12" customHeight="1" x14ac:dyDescent="0.15">
      <c r="A10" s="4"/>
      <c r="B10" s="124"/>
      <c r="C10" s="98" t="str">
        <f>IF(B10="", "", "to")</f>
        <v/>
      </c>
      <c r="D10" s="127"/>
      <c r="E10" s="130" t="str">
        <f t="shared" ref="E10" si="12">IF(B10="","",IF(BT10&lt;0,BT10,""))</f>
        <v/>
      </c>
      <c r="F10" s="121" t="s">
        <v>85</v>
      </c>
      <c r="G10" s="133" t="str">
        <f t="shared" ref="G10" si="13">IF(B10="","",IF(OR(BT10&gt;0,AND(BT10&lt;0,F10="Y")),ABS(BT10),0))</f>
        <v/>
      </c>
      <c r="H10" s="115"/>
      <c r="I10" s="117" t="str">
        <f t="shared" ref="I10" si="14">IF(B10="","",ROUNDUP(G10*H10,0))</f>
        <v/>
      </c>
      <c r="J10" s="119" t="str" cm="1">
        <f t="array" ref="J10">IF(B10="", "", _xlfn.XLOOKUP(B10, Origins, _xlfn.XLOOKUP(D10, Destinations, Maneuver_Difficulties,"")))</f>
        <v/>
      </c>
      <c r="K10" s="119" t="str">
        <f t="shared" ref="K10" si="15">IF(AND(H10&lt;1, H10&gt;0), ROUNDUP(J10/H10, 0), J10)</f>
        <v/>
      </c>
      <c r="L10" s="121"/>
      <c r="M10" s="98" t="str">
        <f>IF(B10="","",IF(ISNA(FB10),"-",IF(AND(L10-FC10 &gt;= 0, MOD(L10-FC10,FD10)=0),"Y","N")))</f>
        <v/>
      </c>
      <c r="N10" s="98" t="str">
        <f t="shared" ref="N10" si="16">IF(L10="", "", L10+I10)</f>
        <v/>
      </c>
      <c r="O10" s="101"/>
      <c r="P10" s="13">
        <v>1</v>
      </c>
      <c r="Q10" s="14"/>
      <c r="R10" s="13" t="str">
        <f>_xlfn.XLOOKUP(Q10, $AB$5:$AB$10, $AC$5:$AC$10, "", 0)</f>
        <v/>
      </c>
      <c r="S10" s="13" t="str">
        <f>IF(Q10="Ion Thruster", 5 * I10, _xlfn.XLOOKUP(Q10, $AB$5:$AB$10, $AD$5:$AD$10, "", 0))</f>
        <v/>
      </c>
      <c r="T10" s="15"/>
      <c r="U10" s="13" t="str">
        <f>IF(R10="", "", R10*T10)</f>
        <v/>
      </c>
      <c r="V10" s="13" t="str">
        <f>IF(S10="", "", S10*T10)</f>
        <v/>
      </c>
      <c r="W10" s="103"/>
      <c r="X10" s="104"/>
      <c r="Y10" s="43"/>
      <c r="Z10" s="5"/>
      <c r="AA10" s="82"/>
      <c r="AB10" s="64" t="s">
        <v>8</v>
      </c>
      <c r="AC10" s="66">
        <v>1</v>
      </c>
      <c r="AD10" s="66">
        <v>5</v>
      </c>
      <c r="AE10" s="158"/>
      <c r="AF10" s="62" t="s">
        <v>23</v>
      </c>
      <c r="AG10" s="66" t="e">
        <f>NA()</f>
        <v>#N/A</v>
      </c>
      <c r="AH10" s="66" t="e">
        <f>NA()</f>
        <v>#N/A</v>
      </c>
      <c r="AI10" s="66">
        <v>3</v>
      </c>
      <c r="AJ10" s="66" t="e">
        <f>NA()</f>
        <v>#N/A</v>
      </c>
      <c r="AK10" s="66" t="e">
        <f>NA()</f>
        <v>#N/A</v>
      </c>
      <c r="AL10" s="66" t="e">
        <f>NA()</f>
        <v>#N/A</v>
      </c>
      <c r="AM10" s="66">
        <v>2</v>
      </c>
      <c r="AN10" s="66" t="e">
        <f>NA()</f>
        <v>#N/A</v>
      </c>
      <c r="AO10" s="66" t="e">
        <f>NA()</f>
        <v>#N/A</v>
      </c>
      <c r="AP10" s="66" t="e">
        <f>NA()</f>
        <v>#N/A</v>
      </c>
      <c r="AQ10" s="66" t="e">
        <f>NA()</f>
        <v>#N/A</v>
      </c>
      <c r="AR10" s="66" t="e">
        <f>NA()</f>
        <v>#N/A</v>
      </c>
      <c r="AS10" s="66" t="e">
        <f>NA()</f>
        <v>#N/A</v>
      </c>
      <c r="AT10" s="66" t="e">
        <f>NA()</f>
        <v>#N/A</v>
      </c>
      <c r="AU10" s="66" t="e">
        <f>NA()</f>
        <v>#N/A</v>
      </c>
      <c r="AV10" s="66" t="e">
        <f>NA()</f>
        <v>#N/A</v>
      </c>
      <c r="AW10" s="66" t="e">
        <f>NA()</f>
        <v>#N/A</v>
      </c>
      <c r="AX10" s="66" t="e">
        <f>NA()</f>
        <v>#N/A</v>
      </c>
      <c r="AY10" s="66" t="e">
        <f>NA()</f>
        <v>#N/A</v>
      </c>
      <c r="AZ10" s="66" t="e">
        <f>NA()</f>
        <v>#N/A</v>
      </c>
      <c r="BA10" s="66" t="e">
        <f>NA()</f>
        <v>#N/A</v>
      </c>
      <c r="BB10" s="66" t="e">
        <f>NA()</f>
        <v>#N/A</v>
      </c>
      <c r="BC10" s="66" t="e">
        <f>NA()</f>
        <v>#N/A</v>
      </c>
      <c r="BD10" s="66" t="e">
        <f>NA()</f>
        <v>#N/A</v>
      </c>
      <c r="BE10" s="66" t="e">
        <f>NA()</f>
        <v>#N/A</v>
      </c>
      <c r="BF10" s="66" t="e">
        <f>NA()</f>
        <v>#N/A</v>
      </c>
      <c r="BG10" s="66" t="e">
        <f>NA()</f>
        <v>#N/A</v>
      </c>
      <c r="BH10" s="66" t="e">
        <f>NA()</f>
        <v>#N/A</v>
      </c>
      <c r="BI10" s="66" t="e">
        <f>NA()</f>
        <v>#N/A</v>
      </c>
      <c r="BJ10" s="66" t="e">
        <f>NA()</f>
        <v>#N/A</v>
      </c>
      <c r="BK10" s="66" t="e">
        <f>NA()</f>
        <v>#N/A</v>
      </c>
      <c r="BL10" s="66" t="e">
        <f>NA()</f>
        <v>#N/A</v>
      </c>
      <c r="BM10" s="66" t="e">
        <f>NA()</f>
        <v>#N/A</v>
      </c>
      <c r="BN10" s="66" t="e">
        <f>NA()</f>
        <v>#N/A</v>
      </c>
      <c r="BO10" s="66" t="e">
        <f>NA()</f>
        <v>#N/A</v>
      </c>
      <c r="BP10" s="66" t="e">
        <f>NA()</f>
        <v>#N/A</v>
      </c>
      <c r="BQ10" s="66" t="e">
        <f>NA()</f>
        <v>#N/A</v>
      </c>
      <c r="BR10" s="66" t="e">
        <f>NA()</f>
        <v>#N/A</v>
      </c>
      <c r="BS10" s="66" t="e">
        <f>NA()</f>
        <v>#N/A</v>
      </c>
      <c r="BT10" s="94" t="e" cm="1">
        <f t="array" ref="BT10">_xlfn.XLOOKUP(B10,Origins,_xlfn.XLOOKUP(D10,Destinations,Maneuver_Years))</f>
        <v>#N/A</v>
      </c>
      <c r="BU10" s="95" t="str">
        <f t="shared" si="10"/>
        <v>Lunar Orbit</v>
      </c>
      <c r="BV10" s="96"/>
      <c r="BW10" s="96"/>
      <c r="BX10" s="96">
        <v>-1</v>
      </c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F10" s="96"/>
      <c r="DG10" s="96"/>
      <c r="DH10" s="96"/>
      <c r="DI10" s="65" t="str">
        <f t="shared" si="11"/>
        <v>Lunar Orbit</v>
      </c>
      <c r="DJ10" s="90"/>
      <c r="DK10" s="90"/>
      <c r="DL10" s="90">
        <v>1</v>
      </c>
      <c r="DM10" s="90"/>
      <c r="DN10" s="90"/>
      <c r="DO10" s="90"/>
      <c r="DP10" s="90"/>
      <c r="DQ10" s="90"/>
      <c r="DR10" s="90"/>
      <c r="DS10" s="90"/>
      <c r="DT10" s="90"/>
      <c r="DU10" s="90"/>
      <c r="DV10" s="90"/>
      <c r="DW10" s="90"/>
      <c r="DX10" s="90"/>
      <c r="DY10" s="90"/>
      <c r="DZ10" s="90"/>
      <c r="EA10" s="90"/>
      <c r="EB10" s="90"/>
      <c r="EC10" s="90"/>
      <c r="ED10" s="90"/>
      <c r="EE10" s="90"/>
      <c r="EF10" s="90"/>
      <c r="EG10" s="90"/>
      <c r="EH10" s="90"/>
      <c r="EI10" s="90"/>
      <c r="EJ10" s="90"/>
      <c r="EK10" s="90"/>
      <c r="EL10" s="90"/>
      <c r="EM10" s="90"/>
      <c r="EN10" s="90"/>
      <c r="EO10" s="90"/>
      <c r="EP10" s="90"/>
      <c r="EQ10" s="90"/>
      <c r="ER10" s="90"/>
      <c r="ES10" s="90"/>
      <c r="ET10" s="90"/>
      <c r="EU10" s="90"/>
      <c r="EV10" s="90"/>
      <c r="EW10" s="64"/>
      <c r="EX10" s="72">
        <v>1960</v>
      </c>
      <c r="EY10" s="79" t="s">
        <v>77</v>
      </c>
      <c r="EZ10" s="79">
        <v>1957</v>
      </c>
      <c r="FA10" s="79">
        <v>5</v>
      </c>
      <c r="FB10" s="80" t="e">
        <f>_xlfn.XLOOKUP(_xlfn.CONCAT($B10, ",", $D10), $EY$5:$EY$12, $EY$5:$EY$12)</f>
        <v>#N/A</v>
      </c>
      <c r="FC10" s="80" t="e">
        <f>_xlfn.XLOOKUP($FB10, $EY$5:$EY$12, $EZ$5:$EZ$12)</f>
        <v>#N/A</v>
      </c>
      <c r="FD10" s="80" t="e">
        <f>_xlfn.XLOOKUP($FB10, $EY$5:$EY$12, $FA$5:$FA$12)</f>
        <v>#N/A</v>
      </c>
    </row>
    <row r="11" spans="1:168" ht="12" customHeight="1" x14ac:dyDescent="0.15">
      <c r="A11" s="4"/>
      <c r="B11" s="125"/>
      <c r="C11" s="119"/>
      <c r="D11" s="128"/>
      <c r="E11" s="131"/>
      <c r="F11" s="166"/>
      <c r="G11" s="134"/>
      <c r="H11" s="115"/>
      <c r="I11" s="117"/>
      <c r="J11" s="119"/>
      <c r="K11" s="119"/>
      <c r="L11" s="122"/>
      <c r="M11" s="99"/>
      <c r="N11" s="99"/>
      <c r="O11" s="101"/>
      <c r="P11" s="13">
        <v>2</v>
      </c>
      <c r="Q11" s="14"/>
      <c r="R11" s="13" t="str">
        <f>_xlfn.XLOOKUP(Q11, $AB$5:$AB$10, $AC$5:$AC$10, "", 0)</f>
        <v/>
      </c>
      <c r="S11" s="13" t="str">
        <f>IF(Q11="Ion Thruster", 5 * I11, _xlfn.XLOOKUP(Q11, $AB$5:$AB$10, $AD$5:$AD$10, "", 0))</f>
        <v/>
      </c>
      <c r="T11" s="15"/>
      <c r="U11" s="13" t="str">
        <f t="shared" ref="U11:U13" si="17">IF(R11="", "", R11*T11)</f>
        <v/>
      </c>
      <c r="V11" s="13" t="str">
        <f t="shared" ref="V11:V13" si="18">IF(S11="", "", S11*T11)</f>
        <v/>
      </c>
      <c r="W11" s="105"/>
      <c r="X11" s="106"/>
      <c r="Y11" s="44"/>
      <c r="Z11" s="5"/>
      <c r="AA11" s="82"/>
      <c r="AB11" s="64"/>
      <c r="AC11" s="64"/>
      <c r="AD11" s="64"/>
      <c r="AE11" s="158"/>
      <c r="AF11" s="62" t="s">
        <v>30</v>
      </c>
      <c r="AG11" s="66" t="e">
        <f>NA()</f>
        <v>#N/A</v>
      </c>
      <c r="AH11" s="66" t="e">
        <f>NA()</f>
        <v>#N/A</v>
      </c>
      <c r="AI11" s="66">
        <v>1</v>
      </c>
      <c r="AJ11" s="66" t="e">
        <f>NA()</f>
        <v>#N/A</v>
      </c>
      <c r="AK11" s="66">
        <v>2</v>
      </c>
      <c r="AL11" s="66" t="e">
        <f>NA()</f>
        <v>#N/A</v>
      </c>
      <c r="AM11" s="66">
        <v>4</v>
      </c>
      <c r="AN11" s="66" t="e">
        <f>NA()</f>
        <v>#N/A</v>
      </c>
      <c r="AO11" s="66" t="e">
        <f>NA()</f>
        <v>#N/A</v>
      </c>
      <c r="AP11" s="66" t="e">
        <f>NA()</f>
        <v>#N/A</v>
      </c>
      <c r="AQ11" s="66" t="e">
        <f>NA()</f>
        <v>#N/A</v>
      </c>
      <c r="AR11" s="66" t="e">
        <f>NA()</f>
        <v>#N/A</v>
      </c>
      <c r="AS11" s="66" t="e">
        <f>NA()</f>
        <v>#N/A</v>
      </c>
      <c r="AT11" s="66" t="e">
        <f>NA()</f>
        <v>#N/A</v>
      </c>
      <c r="AU11" s="66" t="e">
        <f>NA()</f>
        <v>#N/A</v>
      </c>
      <c r="AV11" s="66" t="e">
        <f>NA()</f>
        <v>#N/A</v>
      </c>
      <c r="AW11" s="66" t="e">
        <f>NA()</f>
        <v>#N/A</v>
      </c>
      <c r="AX11" s="66" t="e">
        <f>NA()</f>
        <v>#N/A</v>
      </c>
      <c r="AY11" s="66" t="e">
        <f>NA()</f>
        <v>#N/A</v>
      </c>
      <c r="AZ11" s="66" t="e">
        <f>NA()</f>
        <v>#N/A</v>
      </c>
      <c r="BA11" s="66" t="e">
        <f>NA()</f>
        <v>#N/A</v>
      </c>
      <c r="BB11" s="66" t="e">
        <f>NA()</f>
        <v>#N/A</v>
      </c>
      <c r="BC11" s="66" t="e">
        <f>NA()</f>
        <v>#N/A</v>
      </c>
      <c r="BD11" s="66" t="e">
        <f>NA()</f>
        <v>#N/A</v>
      </c>
      <c r="BE11" s="66" t="e">
        <f>NA()</f>
        <v>#N/A</v>
      </c>
      <c r="BF11" s="66" t="e">
        <f>NA()</f>
        <v>#N/A</v>
      </c>
      <c r="BG11" s="66" t="e">
        <f>NA()</f>
        <v>#N/A</v>
      </c>
      <c r="BH11" s="66" t="e">
        <f>NA()</f>
        <v>#N/A</v>
      </c>
      <c r="BI11" s="66" t="e">
        <f>NA()</f>
        <v>#N/A</v>
      </c>
      <c r="BJ11" s="66" t="e">
        <f>NA()</f>
        <v>#N/A</v>
      </c>
      <c r="BK11" s="66" t="e">
        <f>NA()</f>
        <v>#N/A</v>
      </c>
      <c r="BL11" s="66" t="e">
        <f>NA()</f>
        <v>#N/A</v>
      </c>
      <c r="BM11" s="66" t="e">
        <f>NA()</f>
        <v>#N/A</v>
      </c>
      <c r="BN11" s="66" t="e">
        <f>NA()</f>
        <v>#N/A</v>
      </c>
      <c r="BO11" s="66" t="e">
        <f>NA()</f>
        <v>#N/A</v>
      </c>
      <c r="BP11" s="66" t="e">
        <f>NA()</f>
        <v>#N/A</v>
      </c>
      <c r="BQ11" s="66" t="e">
        <f>NA()</f>
        <v>#N/A</v>
      </c>
      <c r="BR11" s="66" t="e">
        <f>NA()</f>
        <v>#N/A</v>
      </c>
      <c r="BS11" s="66" t="e">
        <f>NA()</f>
        <v>#N/A</v>
      </c>
      <c r="BT11" s="93"/>
      <c r="BU11" s="95" t="str">
        <f t="shared" si="10"/>
        <v>Lunar Fly-by</v>
      </c>
      <c r="BV11" s="96"/>
      <c r="BW11" s="96"/>
      <c r="BX11" s="96">
        <v>-1</v>
      </c>
      <c r="BY11" s="96"/>
      <c r="BZ11" s="96">
        <v>-1</v>
      </c>
      <c r="CA11" s="96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6"/>
      <c r="CS11" s="96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F11" s="96"/>
      <c r="DG11" s="96"/>
      <c r="DH11" s="96"/>
      <c r="DI11" s="65" t="str">
        <f t="shared" si="11"/>
        <v>Lunar Fly-by</v>
      </c>
      <c r="DJ11" s="90"/>
      <c r="DK11" s="90"/>
      <c r="DL11" s="90">
        <v>1</v>
      </c>
      <c r="DM11" s="90">
        <v>1</v>
      </c>
      <c r="DN11" s="90">
        <v>1</v>
      </c>
      <c r="DO11" s="90"/>
      <c r="DP11" s="90"/>
      <c r="DQ11" s="90"/>
      <c r="DR11" s="90"/>
      <c r="DS11" s="90"/>
      <c r="DT11" s="90"/>
      <c r="DU11" s="90"/>
      <c r="DV11" s="90"/>
      <c r="DW11" s="90"/>
      <c r="DX11" s="90"/>
      <c r="DY11" s="90"/>
      <c r="DZ11" s="90"/>
      <c r="EA11" s="90"/>
      <c r="EB11" s="90"/>
      <c r="EC11" s="90"/>
      <c r="ED11" s="90"/>
      <c r="EE11" s="90"/>
      <c r="EF11" s="90"/>
      <c r="EG11" s="90"/>
      <c r="EH11" s="90"/>
      <c r="EI11" s="90"/>
      <c r="EJ11" s="90"/>
      <c r="EK11" s="90"/>
      <c r="EL11" s="90"/>
      <c r="EM11" s="90"/>
      <c r="EN11" s="90"/>
      <c r="EO11" s="90"/>
      <c r="EP11" s="90"/>
      <c r="EQ11" s="90"/>
      <c r="ER11" s="90"/>
      <c r="ES11" s="90"/>
      <c r="ET11" s="90"/>
      <c r="EU11" s="90"/>
      <c r="EV11" s="90"/>
      <c r="EW11" s="64"/>
      <c r="EX11" s="72">
        <v>1961</v>
      </c>
      <c r="EY11" s="79" t="s">
        <v>78</v>
      </c>
      <c r="EZ11" s="79">
        <v>1957</v>
      </c>
      <c r="FA11" s="79">
        <v>5</v>
      </c>
      <c r="FB11" s="80"/>
      <c r="FC11" s="81"/>
      <c r="FD11" s="81"/>
    </row>
    <row r="12" spans="1:168" ht="12" customHeight="1" x14ac:dyDescent="0.15">
      <c r="A12" s="4"/>
      <c r="B12" s="125"/>
      <c r="C12" s="119"/>
      <c r="D12" s="128"/>
      <c r="E12" s="131"/>
      <c r="F12" s="166"/>
      <c r="G12" s="134"/>
      <c r="H12" s="115"/>
      <c r="I12" s="117"/>
      <c r="J12" s="119"/>
      <c r="K12" s="119"/>
      <c r="L12" s="122"/>
      <c r="M12" s="99"/>
      <c r="N12" s="99"/>
      <c r="O12" s="101"/>
      <c r="P12" s="13">
        <v>3</v>
      </c>
      <c r="Q12" s="14"/>
      <c r="R12" s="13" t="str">
        <f>_xlfn.XLOOKUP(Q12, $AB$5:$AB$10, $AC$5:$AC$10, "", 0)</f>
        <v/>
      </c>
      <c r="S12" s="13" t="str">
        <f>IF(Q12="Ion Thruster", 5 * I12, _xlfn.XLOOKUP(Q12, $AB$5:$AB$10, $AD$5:$AD$10, "", 0))</f>
        <v/>
      </c>
      <c r="T12" s="15"/>
      <c r="U12" s="13" t="str">
        <f t="shared" si="17"/>
        <v/>
      </c>
      <c r="V12" s="13" t="str">
        <f t="shared" si="18"/>
        <v/>
      </c>
      <c r="W12" s="107" t="s">
        <v>48</v>
      </c>
      <c r="X12" s="109" t="str">
        <f>IF(B10="", "", K10*U14)</f>
        <v/>
      </c>
      <c r="Y12" s="45"/>
      <c r="Z12" s="5"/>
      <c r="AA12" s="82"/>
      <c r="AB12" s="64"/>
      <c r="AC12" s="64"/>
      <c r="AD12" s="64"/>
      <c r="AE12" s="158"/>
      <c r="AF12" s="62" t="s">
        <v>28</v>
      </c>
      <c r="AG12" s="66" t="e">
        <f>NA()</f>
        <v>#N/A</v>
      </c>
      <c r="AH12" s="66" t="e">
        <f>NA()</f>
        <v>#N/A</v>
      </c>
      <c r="AI12" s="66" t="e">
        <f>NA()</f>
        <v>#N/A</v>
      </c>
      <c r="AJ12" s="66" t="e">
        <f>NA()</f>
        <v>#N/A</v>
      </c>
      <c r="AK12" s="66">
        <v>2</v>
      </c>
      <c r="AL12" s="66" t="e">
        <f>NA()</f>
        <v>#N/A</v>
      </c>
      <c r="AM12" s="66" t="e">
        <f>NA()</f>
        <v>#N/A</v>
      </c>
      <c r="AN12" s="66" t="e">
        <f>NA()</f>
        <v>#N/A</v>
      </c>
      <c r="AO12" s="66" t="e">
        <f>NA()</f>
        <v>#N/A</v>
      </c>
      <c r="AP12" s="66" t="e">
        <f>NA()</f>
        <v>#N/A</v>
      </c>
      <c r="AQ12" s="66" t="e">
        <f>NA()</f>
        <v>#N/A</v>
      </c>
      <c r="AR12" s="66" t="e">
        <f>NA()</f>
        <v>#N/A</v>
      </c>
      <c r="AS12" s="66" t="e">
        <f>NA()</f>
        <v>#N/A</v>
      </c>
      <c r="AT12" s="66" t="e">
        <f>NA()</f>
        <v>#N/A</v>
      </c>
      <c r="AU12" s="66" t="e">
        <f>NA()</f>
        <v>#N/A</v>
      </c>
      <c r="AV12" s="66" t="e">
        <f>NA()</f>
        <v>#N/A</v>
      </c>
      <c r="AW12" s="66" t="e">
        <f>NA()</f>
        <v>#N/A</v>
      </c>
      <c r="AX12" s="66" t="e">
        <f>NA()</f>
        <v>#N/A</v>
      </c>
      <c r="AY12" s="66" t="e">
        <f>NA()</f>
        <v>#N/A</v>
      </c>
      <c r="AZ12" s="66" t="e">
        <f>NA()</f>
        <v>#N/A</v>
      </c>
      <c r="BA12" s="66" t="e">
        <f>NA()</f>
        <v>#N/A</v>
      </c>
      <c r="BB12" s="66" t="e">
        <f>NA()</f>
        <v>#N/A</v>
      </c>
      <c r="BC12" s="66" t="e">
        <f>NA()</f>
        <v>#N/A</v>
      </c>
      <c r="BD12" s="66" t="e">
        <f>NA()</f>
        <v>#N/A</v>
      </c>
      <c r="BE12" s="66" t="e">
        <f>NA()</f>
        <v>#N/A</v>
      </c>
      <c r="BF12" s="66" t="e">
        <f>NA()</f>
        <v>#N/A</v>
      </c>
      <c r="BG12" s="66" t="e">
        <f>NA()</f>
        <v>#N/A</v>
      </c>
      <c r="BH12" s="66" t="e">
        <f>NA()</f>
        <v>#N/A</v>
      </c>
      <c r="BI12" s="66" t="e">
        <f>NA()</f>
        <v>#N/A</v>
      </c>
      <c r="BJ12" s="66" t="e">
        <f>NA()</f>
        <v>#N/A</v>
      </c>
      <c r="BK12" s="66" t="e">
        <f>NA()</f>
        <v>#N/A</v>
      </c>
      <c r="BL12" s="66" t="e">
        <f>NA()</f>
        <v>#N/A</v>
      </c>
      <c r="BM12" s="66" t="e">
        <f>NA()</f>
        <v>#N/A</v>
      </c>
      <c r="BN12" s="66" t="e">
        <f>NA()</f>
        <v>#N/A</v>
      </c>
      <c r="BO12" s="66" t="e">
        <f>NA()</f>
        <v>#N/A</v>
      </c>
      <c r="BP12" s="66" t="e">
        <f>NA()</f>
        <v>#N/A</v>
      </c>
      <c r="BQ12" s="66" t="e">
        <f>NA()</f>
        <v>#N/A</v>
      </c>
      <c r="BR12" s="66" t="e">
        <f>NA()</f>
        <v>#N/A</v>
      </c>
      <c r="BS12" s="66" t="e">
        <f>NA()</f>
        <v>#N/A</v>
      </c>
      <c r="BT12" s="90"/>
      <c r="BU12" s="95" t="str">
        <f t="shared" si="10"/>
        <v>Moon</v>
      </c>
      <c r="BV12" s="96"/>
      <c r="BW12" s="96"/>
      <c r="BX12" s="96"/>
      <c r="BY12" s="96"/>
      <c r="BZ12" s="96"/>
      <c r="CA12" s="96"/>
      <c r="CB12" s="96"/>
      <c r="CC12" s="96"/>
      <c r="CD12" s="96"/>
      <c r="CE12" s="96"/>
      <c r="CF12" s="96"/>
      <c r="CG12" s="96"/>
      <c r="CH12" s="96"/>
      <c r="CI12" s="96"/>
      <c r="CJ12" s="96"/>
      <c r="CK12" s="96"/>
      <c r="CL12" s="96"/>
      <c r="CM12" s="96"/>
      <c r="CN12" s="96"/>
      <c r="CO12" s="96"/>
      <c r="CP12" s="96"/>
      <c r="CQ12" s="96"/>
      <c r="CR12" s="96"/>
      <c r="CS12" s="96"/>
      <c r="CT12" s="96"/>
      <c r="CU12" s="96"/>
      <c r="CV12" s="96"/>
      <c r="CW12" s="96"/>
      <c r="CX12" s="96"/>
      <c r="CY12" s="96"/>
      <c r="CZ12" s="96"/>
      <c r="DA12" s="96"/>
      <c r="DB12" s="96"/>
      <c r="DC12" s="96"/>
      <c r="DD12" s="96"/>
      <c r="DE12" s="96"/>
      <c r="DF12" s="96"/>
      <c r="DG12" s="96"/>
      <c r="DH12" s="96"/>
      <c r="DI12" s="65" t="str">
        <f t="shared" si="11"/>
        <v>Moon</v>
      </c>
      <c r="DJ12" s="90"/>
      <c r="DK12" s="90"/>
      <c r="DL12" s="90"/>
      <c r="DM12" s="90"/>
      <c r="DN12" s="90"/>
      <c r="DO12" s="90"/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  <c r="EG12" s="90"/>
      <c r="EH12" s="90"/>
      <c r="EI12" s="90"/>
      <c r="EJ12" s="90"/>
      <c r="EK12" s="90"/>
      <c r="EL12" s="90"/>
      <c r="EM12" s="90"/>
      <c r="EN12" s="90"/>
      <c r="EO12" s="90"/>
      <c r="EP12" s="90"/>
      <c r="EQ12" s="90"/>
      <c r="ER12" s="90"/>
      <c r="ES12" s="90"/>
      <c r="ET12" s="90"/>
      <c r="EU12" s="90"/>
      <c r="EV12" s="90"/>
      <c r="EW12" s="64"/>
      <c r="EX12" s="72">
        <v>1962</v>
      </c>
      <c r="EY12" s="79" t="s">
        <v>79</v>
      </c>
      <c r="EZ12" s="79">
        <v>1958</v>
      </c>
      <c r="FA12" s="79">
        <v>6</v>
      </c>
      <c r="FB12" s="80"/>
      <c r="FC12" s="81"/>
      <c r="FD12" s="81"/>
    </row>
    <row r="13" spans="1:168" ht="12" customHeight="1" x14ac:dyDescent="0.15">
      <c r="A13" s="4"/>
      <c r="B13" s="125"/>
      <c r="C13" s="119"/>
      <c r="D13" s="128"/>
      <c r="E13" s="131"/>
      <c r="F13" s="166"/>
      <c r="G13" s="134"/>
      <c r="H13" s="115"/>
      <c r="I13" s="117"/>
      <c r="J13" s="119"/>
      <c r="K13" s="119"/>
      <c r="L13" s="122"/>
      <c r="M13" s="99"/>
      <c r="N13" s="99"/>
      <c r="O13" s="101"/>
      <c r="P13" s="13">
        <v>4</v>
      </c>
      <c r="Q13" s="14"/>
      <c r="R13" s="13" t="str">
        <f>_xlfn.XLOOKUP(Q13, $AB$5:$AB$10, $AC$5:$AC$10, "", 0)</f>
        <v/>
      </c>
      <c r="S13" s="13" t="str">
        <f>IF(Q13="Ion Thruster", 5 * I13, _xlfn.XLOOKUP(Q13, $AB$5:$AB$10, $AD$5:$AD$10, "", 0))</f>
        <v/>
      </c>
      <c r="T13" s="15"/>
      <c r="U13" s="13" t="str">
        <f t="shared" si="17"/>
        <v/>
      </c>
      <c r="V13" s="13" t="str">
        <f t="shared" si="18"/>
        <v/>
      </c>
      <c r="W13" s="108"/>
      <c r="X13" s="110"/>
      <c r="Y13" s="44"/>
      <c r="Z13" s="5"/>
      <c r="AA13" s="82"/>
      <c r="AB13" s="64"/>
      <c r="AC13" s="64"/>
      <c r="AD13" s="64"/>
      <c r="AE13" s="158"/>
      <c r="AF13" s="62" t="s">
        <v>25</v>
      </c>
      <c r="AG13" s="66" t="e">
        <f>NA()</f>
        <v>#N/A</v>
      </c>
      <c r="AH13" s="66" t="e">
        <f>NA()</f>
        <v>#N/A</v>
      </c>
      <c r="AI13" s="66">
        <v>3</v>
      </c>
      <c r="AJ13" s="66" t="e">
        <f>NA()</f>
        <v>#N/A</v>
      </c>
      <c r="AK13" s="66" t="e">
        <f>NA()</f>
        <v>#N/A</v>
      </c>
      <c r="AL13" s="66" t="e">
        <f>NA()</f>
        <v>#N/A</v>
      </c>
      <c r="AM13" s="66" t="e">
        <f>NA()</f>
        <v>#N/A</v>
      </c>
      <c r="AN13" s="66" t="e">
        <f>NA()</f>
        <v>#N/A</v>
      </c>
      <c r="AO13" s="66" t="e">
        <f>NA()</f>
        <v>#N/A</v>
      </c>
      <c r="AP13" s="66">
        <v>4</v>
      </c>
      <c r="AQ13" s="66" t="e">
        <f>NA()</f>
        <v>#N/A</v>
      </c>
      <c r="AR13" s="66" t="e">
        <f>NA()</f>
        <v>#N/A</v>
      </c>
      <c r="AS13" s="66" t="e">
        <f>NA()</f>
        <v>#N/A</v>
      </c>
      <c r="AT13" s="66" t="e">
        <f>NA()</f>
        <v>#N/A</v>
      </c>
      <c r="AU13" s="66">
        <v>5</v>
      </c>
      <c r="AV13" s="66" t="e">
        <f>NA()</f>
        <v>#N/A</v>
      </c>
      <c r="AW13" s="66" t="e">
        <f>NA()</f>
        <v>#N/A</v>
      </c>
      <c r="AX13" s="66">
        <v>3</v>
      </c>
      <c r="AY13" s="66" t="e">
        <f>NA()</f>
        <v>#N/A</v>
      </c>
      <c r="AZ13" s="66">
        <v>2</v>
      </c>
      <c r="BA13" s="66" t="e">
        <f>NA()</f>
        <v>#N/A</v>
      </c>
      <c r="BB13" s="66">
        <v>5</v>
      </c>
      <c r="BC13" s="66" t="e">
        <f>NA()</f>
        <v>#N/A</v>
      </c>
      <c r="BD13" s="66" t="e">
        <f>NA()</f>
        <v>#N/A</v>
      </c>
      <c r="BE13" s="66" t="e">
        <f>NA()</f>
        <v>#N/A</v>
      </c>
      <c r="BF13" s="66" t="e">
        <f>NA()</f>
        <v>#N/A</v>
      </c>
      <c r="BG13" s="66" t="e">
        <f>NA()</f>
        <v>#N/A</v>
      </c>
      <c r="BH13" s="66" t="e">
        <f>NA()</f>
        <v>#N/A</v>
      </c>
      <c r="BI13" s="66" t="e">
        <f>NA()</f>
        <v>#N/A</v>
      </c>
      <c r="BJ13" s="66" t="e">
        <f>NA()</f>
        <v>#N/A</v>
      </c>
      <c r="BK13" s="66" t="e">
        <f>NA()</f>
        <v>#N/A</v>
      </c>
      <c r="BL13" s="66" t="e">
        <f>NA()</f>
        <v>#N/A</v>
      </c>
      <c r="BM13" s="66" t="e">
        <f>NA()</f>
        <v>#N/A</v>
      </c>
      <c r="BN13" s="66" t="e">
        <f>NA()</f>
        <v>#N/A</v>
      </c>
      <c r="BO13" s="66" t="e">
        <f>NA()</f>
        <v>#N/A</v>
      </c>
      <c r="BP13" s="66" t="e">
        <f>NA()</f>
        <v>#N/A</v>
      </c>
      <c r="BQ13" s="66" t="e">
        <f>NA()</f>
        <v>#N/A</v>
      </c>
      <c r="BR13" s="66" t="e">
        <f>NA()</f>
        <v>#N/A</v>
      </c>
      <c r="BS13" s="66" t="e">
        <f>NA()</f>
        <v>#N/A</v>
      </c>
      <c r="BT13" s="90"/>
      <c r="BU13" s="95" t="str">
        <f t="shared" si="10"/>
        <v>Inner P. Transfer</v>
      </c>
      <c r="BV13" s="96"/>
      <c r="BW13" s="96"/>
      <c r="BX13" s="96">
        <v>1</v>
      </c>
      <c r="BY13" s="96"/>
      <c r="BZ13" s="96"/>
      <c r="CA13" s="96"/>
      <c r="CB13" s="96"/>
      <c r="CC13" s="96"/>
      <c r="CD13" s="96"/>
      <c r="CE13" s="96">
        <v>2</v>
      </c>
      <c r="CF13" s="96"/>
      <c r="CG13" s="96"/>
      <c r="CH13" s="96"/>
      <c r="CI13" s="96"/>
      <c r="CJ13" s="96">
        <v>1</v>
      </c>
      <c r="CK13" s="96"/>
      <c r="CL13" s="96"/>
      <c r="CM13" s="96">
        <v>1</v>
      </c>
      <c r="CN13" s="96"/>
      <c r="CO13" s="96">
        <v>1</v>
      </c>
      <c r="CP13" s="96"/>
      <c r="CQ13" s="96">
        <v>1</v>
      </c>
      <c r="CR13" s="96"/>
      <c r="CS13" s="96"/>
      <c r="CT13" s="96"/>
      <c r="CU13" s="96"/>
      <c r="CV13" s="96"/>
      <c r="CW13" s="96"/>
      <c r="CX13" s="96"/>
      <c r="CY13" s="96"/>
      <c r="CZ13" s="96"/>
      <c r="DA13" s="96"/>
      <c r="DB13" s="96"/>
      <c r="DC13" s="96"/>
      <c r="DD13" s="96"/>
      <c r="DE13" s="96"/>
      <c r="DF13" s="96"/>
      <c r="DG13" s="96"/>
      <c r="DH13" s="96"/>
      <c r="DI13" s="65" t="str">
        <f t="shared" si="11"/>
        <v>Inner P. Transfer</v>
      </c>
      <c r="DJ13" s="90"/>
      <c r="DK13" s="90"/>
      <c r="DL13" s="90"/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0"/>
      <c r="EB13" s="90"/>
      <c r="EC13" s="90"/>
      <c r="ED13" s="90"/>
      <c r="EE13" s="90"/>
      <c r="EF13" s="90"/>
      <c r="EG13" s="90"/>
      <c r="EH13" s="90"/>
      <c r="EI13" s="90"/>
      <c r="EJ13" s="90"/>
      <c r="EK13" s="90"/>
      <c r="EL13" s="90"/>
      <c r="EM13" s="90"/>
      <c r="EN13" s="90"/>
      <c r="EO13" s="90"/>
      <c r="EP13" s="90"/>
      <c r="EQ13" s="90"/>
      <c r="ER13" s="90"/>
      <c r="ES13" s="90"/>
      <c r="ET13" s="90"/>
      <c r="EU13" s="90"/>
      <c r="EV13" s="90"/>
      <c r="EW13" s="64"/>
      <c r="EX13" s="72">
        <v>1963</v>
      </c>
      <c r="EY13" s="81"/>
      <c r="EZ13" s="81"/>
      <c r="FA13" s="81"/>
      <c r="FB13" s="80"/>
      <c r="FC13" s="81"/>
      <c r="FD13" s="81"/>
    </row>
    <row r="14" spans="1:168" ht="12" customHeight="1" x14ac:dyDescent="0.15">
      <c r="A14" s="4"/>
      <c r="B14" s="143"/>
      <c r="C14" s="141"/>
      <c r="D14" s="144"/>
      <c r="E14" s="145"/>
      <c r="F14" s="167"/>
      <c r="G14" s="146"/>
      <c r="H14" s="115"/>
      <c r="I14" s="140"/>
      <c r="J14" s="141"/>
      <c r="K14" s="141"/>
      <c r="L14" s="142"/>
      <c r="M14" s="136"/>
      <c r="N14" s="136"/>
      <c r="O14" s="114"/>
      <c r="P14" s="137"/>
      <c r="Q14" s="138"/>
      <c r="R14" s="138"/>
      <c r="S14" s="139"/>
      <c r="T14" s="16" t="s">
        <v>47</v>
      </c>
      <c r="U14" s="17" t="str">
        <f>IF(O10="","",O10+SUM(U10:U13))</f>
        <v/>
      </c>
      <c r="V14" s="17" t="str">
        <f>IF(B10="", "", SUM(V10:V13))</f>
        <v/>
      </c>
      <c r="W14" s="18" t="s">
        <v>41</v>
      </c>
      <c r="X14" s="19" t="str">
        <f>IF($B10="","",IF(V14 &gt;= X12, "Y", "N"))</f>
        <v/>
      </c>
      <c r="Y14" s="46"/>
      <c r="Z14" s="5"/>
      <c r="AA14" s="82"/>
      <c r="AB14" s="64"/>
      <c r="AC14" s="64"/>
      <c r="AD14" s="64"/>
      <c r="AE14" s="158"/>
      <c r="AF14" s="62" t="s">
        <v>26</v>
      </c>
      <c r="AG14" s="66" t="e">
        <f>NA()</f>
        <v>#N/A</v>
      </c>
      <c r="AH14" s="66" t="e">
        <f>NA()</f>
        <v>#N/A</v>
      </c>
      <c r="AI14" s="66">
        <v>6</v>
      </c>
      <c r="AJ14" s="66">
        <v>1</v>
      </c>
      <c r="AK14" s="66" t="e">
        <f>NA()</f>
        <v>#N/A</v>
      </c>
      <c r="AL14" s="66" t="e">
        <f>NA()</f>
        <v>#N/A</v>
      </c>
      <c r="AM14" s="66" t="e">
        <f>NA()</f>
        <v>#N/A</v>
      </c>
      <c r="AN14" s="66" t="e">
        <f>NA()</f>
        <v>#N/A</v>
      </c>
      <c r="AO14" s="66" t="e">
        <f>NA()</f>
        <v>#N/A</v>
      </c>
      <c r="AP14" s="66">
        <v>5</v>
      </c>
      <c r="AQ14" s="66">
        <v>2</v>
      </c>
      <c r="AR14" s="66" t="e">
        <f>NA()</f>
        <v>#N/A</v>
      </c>
      <c r="AS14" s="66" t="e">
        <f>NA()</f>
        <v>#N/A</v>
      </c>
      <c r="AT14" s="66" t="e">
        <f>NA()</f>
        <v>#N/A</v>
      </c>
      <c r="AU14" s="66" t="e">
        <f>NA()</f>
        <v>#N/A</v>
      </c>
      <c r="AV14" s="66" t="e">
        <f>NA()</f>
        <v>#N/A</v>
      </c>
      <c r="AW14" s="66" t="e">
        <f>NA()</f>
        <v>#N/A</v>
      </c>
      <c r="AX14" s="66" t="e">
        <f>NA()</f>
        <v>#N/A</v>
      </c>
      <c r="AY14" s="66" t="e">
        <f>NA()</f>
        <v>#N/A</v>
      </c>
      <c r="AZ14" s="66" t="e">
        <f>NA()</f>
        <v>#N/A</v>
      </c>
      <c r="BA14" s="66" t="e">
        <f>NA()</f>
        <v>#N/A</v>
      </c>
      <c r="BB14" s="66">
        <v>3</v>
      </c>
      <c r="BC14" s="66">
        <v>4</v>
      </c>
      <c r="BD14" s="66" t="e">
        <f>NA()</f>
        <v>#N/A</v>
      </c>
      <c r="BE14" s="66" t="e">
        <f>NA()</f>
        <v>#N/A</v>
      </c>
      <c r="BF14" s="66" t="e">
        <f>NA()</f>
        <v>#N/A</v>
      </c>
      <c r="BG14" s="66" t="e">
        <f>NA()</f>
        <v>#N/A</v>
      </c>
      <c r="BH14" s="66" t="e">
        <f>NA()</f>
        <v>#N/A</v>
      </c>
      <c r="BI14" s="66" t="e">
        <f>NA()</f>
        <v>#N/A</v>
      </c>
      <c r="BJ14" s="66" t="e">
        <f>NA()</f>
        <v>#N/A</v>
      </c>
      <c r="BK14" s="66">
        <v>3</v>
      </c>
      <c r="BL14" s="66" t="e">
        <f>NA()</f>
        <v>#N/A</v>
      </c>
      <c r="BM14" s="66" t="e">
        <f>NA()</f>
        <v>#N/A</v>
      </c>
      <c r="BN14" s="66" t="e">
        <f>NA()</f>
        <v>#N/A</v>
      </c>
      <c r="BO14" s="66" t="e">
        <f>NA()</f>
        <v>#N/A</v>
      </c>
      <c r="BP14" s="66" t="e">
        <f>NA()</f>
        <v>#N/A</v>
      </c>
      <c r="BQ14" s="66" t="e">
        <f>NA()</f>
        <v>#N/A</v>
      </c>
      <c r="BR14" s="66">
        <v>4</v>
      </c>
      <c r="BS14" s="66" t="e">
        <f>NA()</f>
        <v>#N/A</v>
      </c>
      <c r="BT14" s="90"/>
      <c r="BU14" s="95" t="str">
        <f t="shared" si="10"/>
        <v>Outer P. Transfer</v>
      </c>
      <c r="BV14" s="96"/>
      <c r="BW14" s="96"/>
      <c r="BX14" s="96">
        <v>1</v>
      </c>
      <c r="BY14" s="96">
        <v>1</v>
      </c>
      <c r="BZ14" s="96"/>
      <c r="CA14" s="96"/>
      <c r="CB14" s="96"/>
      <c r="CC14" s="96"/>
      <c r="CD14" s="96"/>
      <c r="CE14" s="96">
        <v>1</v>
      </c>
      <c r="CF14" s="96">
        <v>1</v>
      </c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>
        <v>1</v>
      </c>
      <c r="CR14" s="96">
        <v>2</v>
      </c>
      <c r="CS14" s="96"/>
      <c r="CT14" s="96"/>
      <c r="CU14" s="96"/>
      <c r="CV14" s="96"/>
      <c r="CW14" s="96"/>
      <c r="CX14" s="96"/>
      <c r="CY14" s="96"/>
      <c r="CZ14" s="96">
        <v>3</v>
      </c>
      <c r="DA14" s="96"/>
      <c r="DB14" s="96"/>
      <c r="DC14" s="96"/>
      <c r="DD14" s="96"/>
      <c r="DE14" s="96"/>
      <c r="DF14" s="96"/>
      <c r="DG14" s="96">
        <v>9</v>
      </c>
      <c r="DH14" s="96"/>
      <c r="DI14" s="65" t="str">
        <f t="shared" si="11"/>
        <v>Outer P. Transfer</v>
      </c>
      <c r="DJ14" s="90"/>
      <c r="DK14" s="90"/>
      <c r="DL14" s="90"/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0"/>
      <c r="EB14" s="90"/>
      <c r="EC14" s="90"/>
      <c r="ED14" s="90"/>
      <c r="EE14" s="90"/>
      <c r="EF14" s="90"/>
      <c r="EG14" s="90"/>
      <c r="EH14" s="90"/>
      <c r="EI14" s="90"/>
      <c r="EJ14" s="90"/>
      <c r="EK14" s="90"/>
      <c r="EL14" s="90"/>
      <c r="EM14" s="90"/>
      <c r="EN14" s="90"/>
      <c r="EO14" s="90"/>
      <c r="EP14" s="90"/>
      <c r="EQ14" s="90"/>
      <c r="ER14" s="90"/>
      <c r="ES14" s="90"/>
      <c r="ET14" s="90"/>
      <c r="EU14" s="90"/>
      <c r="EV14" s="90"/>
      <c r="EW14" s="64"/>
      <c r="EX14" s="72">
        <v>1964</v>
      </c>
      <c r="EY14" s="81"/>
      <c r="EZ14" s="81"/>
      <c r="FA14" s="81"/>
      <c r="FB14" s="80"/>
      <c r="FC14" s="81"/>
      <c r="FD14" s="81"/>
    </row>
    <row r="15" spans="1:168" ht="12" customHeight="1" x14ac:dyDescent="0.15">
      <c r="A15" s="4"/>
      <c r="B15" s="124"/>
      <c r="C15" s="119" t="str">
        <f>IF(B15="", "", "to")</f>
        <v/>
      </c>
      <c r="D15" s="127"/>
      <c r="E15" s="130" t="str">
        <f t="shared" ref="E15" si="19">IF(B15="","",IF(BT15&lt;0,BT15,""))</f>
        <v/>
      </c>
      <c r="F15" s="121" t="s">
        <v>85</v>
      </c>
      <c r="G15" s="133" t="str">
        <f t="shared" ref="G15" si="20">IF(B15="","",IF(OR(BT15&gt;0,AND(BT15&lt;0,F15="Y")),ABS(BT15),0))</f>
        <v/>
      </c>
      <c r="H15" s="115"/>
      <c r="I15" s="117" t="str">
        <f t="shared" ref="I15" si="21">IF(B15="","",ROUNDUP(G15*H15,0))</f>
        <v/>
      </c>
      <c r="J15" s="119" t="str" cm="1">
        <f t="array" ref="J15">IF(B15="", "", _xlfn.XLOOKUP(B15, Origins, _xlfn.XLOOKUP(D15, Destinations, Maneuver_Difficulties,"")))</f>
        <v/>
      </c>
      <c r="K15" s="119" t="str">
        <f t="shared" ref="K15" si="22">IF(AND(H15&lt;1, H15&gt;0), ROUNDUP(J15/H15, 0), J15)</f>
        <v/>
      </c>
      <c r="L15" s="121"/>
      <c r="M15" s="98" t="str">
        <f>IF(B15="","",IF(ISNA(FB15),"-",IF(AND(L15-FC15 &gt;= 0, MOD(L15-FC15,FD15)=0),"Y","N")))</f>
        <v/>
      </c>
      <c r="N15" s="98" t="str">
        <f t="shared" ref="N15" si="23">IF(L15="", "", L15+I15)</f>
        <v/>
      </c>
      <c r="O15" s="101"/>
      <c r="P15" s="13">
        <v>1</v>
      </c>
      <c r="Q15" s="14"/>
      <c r="R15" s="13" t="str">
        <f>_xlfn.XLOOKUP(Q15, $AB$5:$AB$10, $AC$5:$AC$10, "", 0)</f>
        <v/>
      </c>
      <c r="S15" s="13" t="str">
        <f>IF(Q15="Ion Thruster", 5 * I15, _xlfn.XLOOKUP(Q15, $AB$5:$AB$10, $AD$5:$AD$10, "", 0))</f>
        <v/>
      </c>
      <c r="T15" s="15"/>
      <c r="U15" s="13" t="str">
        <f>IF(R15="", "", R15*T15)</f>
        <v/>
      </c>
      <c r="V15" s="13" t="str">
        <f>IF(S15="", "", S15*T15)</f>
        <v/>
      </c>
      <c r="W15" s="103"/>
      <c r="X15" s="104"/>
      <c r="Y15" s="43"/>
      <c r="Z15" s="5"/>
      <c r="AA15" s="82"/>
      <c r="AB15" s="64"/>
      <c r="AC15" s="64"/>
      <c r="AD15" s="64"/>
      <c r="AE15" s="158"/>
      <c r="AF15" s="62" t="s">
        <v>27</v>
      </c>
      <c r="AG15" s="66" t="e">
        <f>NA()</f>
        <v>#N/A</v>
      </c>
      <c r="AH15" s="66" t="e">
        <f>NA()</f>
        <v>#N/A</v>
      </c>
      <c r="AI15" s="66">
        <v>5</v>
      </c>
      <c r="AJ15" s="66" t="e">
        <f>NA()</f>
        <v>#N/A</v>
      </c>
      <c r="AK15" s="66" t="e">
        <f>NA()</f>
        <v>#N/A</v>
      </c>
      <c r="AL15" s="66" t="e">
        <f>NA()</f>
        <v>#N/A</v>
      </c>
      <c r="AM15" s="66" t="e">
        <f>NA()</f>
        <v>#N/A</v>
      </c>
      <c r="AN15" s="66">
        <v>4</v>
      </c>
      <c r="AO15" s="66">
        <v>5</v>
      </c>
      <c r="AP15" s="66" t="e">
        <f>NA()</f>
        <v>#N/A</v>
      </c>
      <c r="AQ15" s="66" t="e">
        <f>NA()</f>
        <v>#N/A</v>
      </c>
      <c r="AR15" s="66" t="e">
        <f>NA()</f>
        <v>#N/A</v>
      </c>
      <c r="AS15" s="66">
        <v>0</v>
      </c>
      <c r="AT15" s="66">
        <v>1</v>
      </c>
      <c r="AU15" s="66" t="e">
        <f>NA()</f>
        <v>#N/A</v>
      </c>
      <c r="AV15" s="66" t="e">
        <f>NA()</f>
        <v>#N/A</v>
      </c>
      <c r="AW15" s="66" t="e">
        <f>NA()</f>
        <v>#N/A</v>
      </c>
      <c r="AX15" s="66" t="e">
        <f>NA()</f>
        <v>#N/A</v>
      </c>
      <c r="AY15" s="66" t="e">
        <f>NA()</f>
        <v>#N/A</v>
      </c>
      <c r="AZ15" s="66" t="e">
        <f>NA()</f>
        <v>#N/A</v>
      </c>
      <c r="BA15" s="66" t="e">
        <f>NA()</f>
        <v>#N/A</v>
      </c>
      <c r="BB15" s="66" t="e">
        <f>NA()</f>
        <v>#N/A</v>
      </c>
      <c r="BC15" s="66" t="e">
        <f>NA()</f>
        <v>#N/A</v>
      </c>
      <c r="BD15" s="66" t="e">
        <f>NA()</f>
        <v>#N/A</v>
      </c>
      <c r="BE15" s="66" t="e">
        <f>NA()</f>
        <v>#N/A</v>
      </c>
      <c r="BF15" s="66" t="e">
        <f>NA()</f>
        <v>#N/A</v>
      </c>
      <c r="BG15" s="66" t="e">
        <f>NA()</f>
        <v>#N/A</v>
      </c>
      <c r="BH15" s="66" t="e">
        <f>NA()</f>
        <v>#N/A</v>
      </c>
      <c r="BI15" s="66" t="e">
        <f>NA()</f>
        <v>#N/A</v>
      </c>
      <c r="BJ15" s="66" t="e">
        <f>NA()</f>
        <v>#N/A</v>
      </c>
      <c r="BK15" s="66" t="e">
        <f>NA()</f>
        <v>#N/A</v>
      </c>
      <c r="BL15" s="66" t="e">
        <f>NA()</f>
        <v>#N/A</v>
      </c>
      <c r="BM15" s="66" t="e">
        <f>NA()</f>
        <v>#N/A</v>
      </c>
      <c r="BN15" s="66" t="e">
        <f>NA()</f>
        <v>#N/A</v>
      </c>
      <c r="BO15" s="66" t="e">
        <f>NA()</f>
        <v>#N/A</v>
      </c>
      <c r="BP15" s="66" t="e">
        <f>NA()</f>
        <v>#N/A</v>
      </c>
      <c r="BQ15" s="66" t="e">
        <f>NA()</f>
        <v>#N/A</v>
      </c>
      <c r="BR15" s="66" t="e">
        <f>NA()</f>
        <v>#N/A</v>
      </c>
      <c r="BS15" s="66" t="e">
        <f>NA()</f>
        <v>#N/A</v>
      </c>
      <c r="BT15" s="94" t="e" cm="1">
        <f t="array" ref="BT15">_xlfn.XLOOKUP(B15,Origins,_xlfn.XLOOKUP(D15,Destinations,Maneuver_Years))</f>
        <v>#N/A</v>
      </c>
      <c r="BU15" s="95" t="str">
        <f t="shared" si="10"/>
        <v>Mars Orbit</v>
      </c>
      <c r="BV15" s="96"/>
      <c r="BW15" s="96"/>
      <c r="BX15" s="96">
        <v>3</v>
      </c>
      <c r="BY15" s="96"/>
      <c r="BZ15" s="96"/>
      <c r="CA15" s="96"/>
      <c r="CB15" s="96"/>
      <c r="CC15" s="96">
        <v>2</v>
      </c>
      <c r="CD15" s="96">
        <v>1</v>
      </c>
      <c r="CE15" s="96"/>
      <c r="CF15" s="96"/>
      <c r="CG15" s="96"/>
      <c r="CH15" s="96"/>
      <c r="CI15" s="96">
        <v>-1</v>
      </c>
      <c r="CJ15" s="96"/>
      <c r="CK15" s="96"/>
      <c r="CL15" s="96"/>
      <c r="CM15" s="96"/>
      <c r="CN15" s="96"/>
      <c r="CO15" s="96"/>
      <c r="CP15" s="96"/>
      <c r="CQ15" s="96"/>
      <c r="CR15" s="96"/>
      <c r="CS15" s="96"/>
      <c r="CT15" s="96"/>
      <c r="CU15" s="96"/>
      <c r="CV15" s="96"/>
      <c r="CW15" s="96"/>
      <c r="CX15" s="96"/>
      <c r="CY15" s="96"/>
      <c r="CZ15" s="96"/>
      <c r="DA15" s="96"/>
      <c r="DB15" s="96"/>
      <c r="DC15" s="96"/>
      <c r="DD15" s="96"/>
      <c r="DE15" s="96"/>
      <c r="DF15" s="96"/>
      <c r="DG15" s="96"/>
      <c r="DH15" s="96"/>
      <c r="DI15" s="65" t="str">
        <f t="shared" si="11"/>
        <v>Mars Orbit</v>
      </c>
      <c r="DJ15" s="90"/>
      <c r="DK15" s="90"/>
      <c r="DL15" s="90"/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>
        <v>1</v>
      </c>
      <c r="DX15" s="90"/>
      <c r="DY15" s="90"/>
      <c r="DZ15" s="90"/>
      <c r="EA15" s="90"/>
      <c r="EB15" s="90"/>
      <c r="EC15" s="90"/>
      <c r="ED15" s="90"/>
      <c r="EE15" s="90"/>
      <c r="EF15" s="90"/>
      <c r="EG15" s="90"/>
      <c r="EH15" s="90"/>
      <c r="EI15" s="90"/>
      <c r="EJ15" s="90"/>
      <c r="EK15" s="90"/>
      <c r="EL15" s="90"/>
      <c r="EM15" s="90"/>
      <c r="EN15" s="90"/>
      <c r="EO15" s="90"/>
      <c r="EP15" s="90"/>
      <c r="EQ15" s="90"/>
      <c r="ER15" s="90"/>
      <c r="ES15" s="90"/>
      <c r="ET15" s="90"/>
      <c r="EU15" s="90"/>
      <c r="EV15" s="90"/>
      <c r="EW15" s="64"/>
      <c r="EX15" s="72">
        <v>1965</v>
      </c>
      <c r="EY15" s="81"/>
      <c r="EZ15" s="81"/>
      <c r="FA15" s="81"/>
      <c r="FB15" s="80" t="e">
        <f>_xlfn.XLOOKUP(_xlfn.CONCAT($B15, ",", $D15), $EY$5:$EY$12, $EY$5:$EY$12)</f>
        <v>#N/A</v>
      </c>
      <c r="FC15" s="80" t="e">
        <f>_xlfn.XLOOKUP($FB15, $EY$5:$EY$12, $EZ$5:$EZ$12)</f>
        <v>#N/A</v>
      </c>
      <c r="FD15" s="80" t="e">
        <f>_xlfn.XLOOKUP($FB15, $EY$5:$EY$12, $FA$5:$FA$12)</f>
        <v>#N/A</v>
      </c>
    </row>
    <row r="16" spans="1:168" ht="12" customHeight="1" x14ac:dyDescent="0.15">
      <c r="A16" s="4"/>
      <c r="B16" s="125"/>
      <c r="C16" s="119"/>
      <c r="D16" s="128"/>
      <c r="E16" s="131"/>
      <c r="F16" s="166"/>
      <c r="G16" s="134"/>
      <c r="H16" s="115"/>
      <c r="I16" s="117"/>
      <c r="J16" s="119"/>
      <c r="K16" s="119"/>
      <c r="L16" s="122"/>
      <c r="M16" s="99"/>
      <c r="N16" s="99"/>
      <c r="O16" s="101"/>
      <c r="P16" s="13">
        <v>2</v>
      </c>
      <c r="Q16" s="14"/>
      <c r="R16" s="13" t="str">
        <f>_xlfn.XLOOKUP(Q16, $AB$5:$AB$10, $AC$5:$AC$10, "", 0)</f>
        <v/>
      </c>
      <c r="S16" s="13" t="str">
        <f>IF(Q16="Ion Thruster", 5 * I16, _xlfn.XLOOKUP(Q16, $AB$5:$AB$10, $AD$5:$AD$10, "", 0))</f>
        <v/>
      </c>
      <c r="T16" s="15"/>
      <c r="U16" s="13" t="str">
        <f t="shared" ref="U16:U18" si="24">IF(R16="", "", R16*T16)</f>
        <v/>
      </c>
      <c r="V16" s="13" t="str">
        <f t="shared" ref="V16:V18" si="25">IF(S16="", "", S16*T16)</f>
        <v/>
      </c>
      <c r="W16" s="105"/>
      <c r="X16" s="106"/>
      <c r="Y16" s="44"/>
      <c r="Z16" s="5"/>
      <c r="AA16" s="82"/>
      <c r="AB16" s="64"/>
      <c r="AC16" s="64"/>
      <c r="AD16" s="64"/>
      <c r="AE16" s="158"/>
      <c r="AF16" s="62" t="s">
        <v>29</v>
      </c>
      <c r="AG16" s="66" t="e">
        <f>NA()</f>
        <v>#N/A</v>
      </c>
      <c r="AH16" s="66" t="e">
        <f>NA()</f>
        <v>#N/A</v>
      </c>
      <c r="AI16" s="66" t="e">
        <f>NA()</f>
        <v>#N/A</v>
      </c>
      <c r="AJ16" s="66" t="e">
        <f>NA()</f>
        <v>#N/A</v>
      </c>
      <c r="AK16" s="66" t="e">
        <f>NA()</f>
        <v>#N/A</v>
      </c>
      <c r="AL16" s="66" t="e">
        <f>NA()</f>
        <v>#N/A</v>
      </c>
      <c r="AM16" s="66" t="e">
        <f>NA()</f>
        <v>#N/A</v>
      </c>
      <c r="AN16" s="66" t="e">
        <f>NA()</f>
        <v>#N/A</v>
      </c>
      <c r="AO16" s="66" t="e">
        <f>NA()</f>
        <v>#N/A</v>
      </c>
      <c r="AP16" s="66">
        <v>3</v>
      </c>
      <c r="AQ16" s="66">
        <v>1</v>
      </c>
      <c r="AR16" s="66" t="e">
        <f>NA()</f>
        <v>#N/A</v>
      </c>
      <c r="AS16" s="66">
        <v>3</v>
      </c>
      <c r="AT16" s="66" t="e">
        <f>NA()</f>
        <v>#N/A</v>
      </c>
      <c r="AU16" s="66" t="e">
        <f>NA()</f>
        <v>#N/A</v>
      </c>
      <c r="AV16" s="66" t="e">
        <f>NA()</f>
        <v>#N/A</v>
      </c>
      <c r="AW16" s="66" t="e">
        <f>NA()</f>
        <v>#N/A</v>
      </c>
      <c r="AX16" s="66" t="e">
        <f>NA()</f>
        <v>#N/A</v>
      </c>
      <c r="AY16" s="66" t="e">
        <f>NA()</f>
        <v>#N/A</v>
      </c>
      <c r="AZ16" s="66" t="e">
        <f>NA()</f>
        <v>#N/A</v>
      </c>
      <c r="BA16" s="66" t="e">
        <f>NA()</f>
        <v>#N/A</v>
      </c>
      <c r="BB16" s="66" t="e">
        <f>NA()</f>
        <v>#N/A</v>
      </c>
      <c r="BC16" s="66">
        <v>4</v>
      </c>
      <c r="BD16" s="66" t="e">
        <f>NA()</f>
        <v>#N/A</v>
      </c>
      <c r="BE16" s="66" t="e">
        <f>NA()</f>
        <v>#N/A</v>
      </c>
      <c r="BF16" s="66" t="e">
        <f>NA()</f>
        <v>#N/A</v>
      </c>
      <c r="BG16" s="66" t="e">
        <f>NA()</f>
        <v>#N/A</v>
      </c>
      <c r="BH16" s="66" t="e">
        <f>NA()</f>
        <v>#N/A</v>
      </c>
      <c r="BI16" s="66" t="e">
        <f>NA()</f>
        <v>#N/A</v>
      </c>
      <c r="BJ16" s="66" t="e">
        <f>NA()</f>
        <v>#N/A</v>
      </c>
      <c r="BK16" s="66" t="e">
        <f>NA()</f>
        <v>#N/A</v>
      </c>
      <c r="BL16" s="66" t="e">
        <f>NA()</f>
        <v>#N/A</v>
      </c>
      <c r="BM16" s="66" t="e">
        <f>NA()</f>
        <v>#N/A</v>
      </c>
      <c r="BN16" s="66" t="e">
        <f>NA()</f>
        <v>#N/A</v>
      </c>
      <c r="BO16" s="66" t="e">
        <f>NA()</f>
        <v>#N/A</v>
      </c>
      <c r="BP16" s="66" t="e">
        <f>NA()</f>
        <v>#N/A</v>
      </c>
      <c r="BQ16" s="66" t="e">
        <f>NA()</f>
        <v>#N/A</v>
      </c>
      <c r="BR16" s="66" t="e">
        <f>NA()</f>
        <v>#N/A</v>
      </c>
      <c r="BS16" s="66" t="e">
        <f>NA()</f>
        <v>#N/A</v>
      </c>
      <c r="BT16" s="93"/>
      <c r="BU16" s="95" t="str">
        <f t="shared" si="10"/>
        <v>Mars Fly-by</v>
      </c>
      <c r="BV16" s="96"/>
      <c r="BW16" s="96"/>
      <c r="BX16" s="96"/>
      <c r="BY16" s="96"/>
      <c r="BZ16" s="96"/>
      <c r="CA16" s="96"/>
      <c r="CB16" s="96"/>
      <c r="CC16" s="96"/>
      <c r="CD16" s="96"/>
      <c r="CE16" s="96">
        <v>1</v>
      </c>
      <c r="CF16" s="96"/>
      <c r="CG16" s="96"/>
      <c r="CH16" s="96"/>
      <c r="CI16" s="96"/>
      <c r="CJ16" s="96"/>
      <c r="CK16" s="96">
        <v>-1</v>
      </c>
      <c r="CL16" s="96"/>
      <c r="CM16" s="96"/>
      <c r="CN16" s="96"/>
      <c r="CO16" s="96"/>
      <c r="CP16" s="96"/>
      <c r="CQ16" s="96"/>
      <c r="CR16" s="96">
        <v>3</v>
      </c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65" t="str">
        <f t="shared" si="11"/>
        <v>Mars Fly-by</v>
      </c>
      <c r="DJ16" s="90"/>
      <c r="DK16" s="90"/>
      <c r="DL16" s="90"/>
      <c r="DM16" s="90"/>
      <c r="DN16" s="90"/>
      <c r="DO16" s="90"/>
      <c r="DP16" s="90"/>
      <c r="DQ16" s="90"/>
      <c r="DR16" s="90"/>
      <c r="DS16" s="90">
        <v>1</v>
      </c>
      <c r="DT16" s="90"/>
      <c r="DU16" s="90"/>
      <c r="DV16" s="90"/>
      <c r="DW16" s="90"/>
      <c r="DX16" s="90"/>
      <c r="DY16" s="90"/>
      <c r="DZ16" s="90"/>
      <c r="EA16" s="90"/>
      <c r="EB16" s="90"/>
      <c r="EC16" s="90"/>
      <c r="ED16" s="90"/>
      <c r="EE16" s="90"/>
      <c r="EF16" s="90"/>
      <c r="EG16" s="90"/>
      <c r="EH16" s="90"/>
      <c r="EI16" s="90"/>
      <c r="EJ16" s="90"/>
      <c r="EK16" s="90"/>
      <c r="EL16" s="90"/>
      <c r="EM16" s="90"/>
      <c r="EN16" s="90"/>
      <c r="EO16" s="90"/>
      <c r="EP16" s="90"/>
      <c r="EQ16" s="90"/>
      <c r="ER16" s="90"/>
      <c r="ES16" s="90"/>
      <c r="ET16" s="90"/>
      <c r="EU16" s="90"/>
      <c r="EV16" s="90"/>
      <c r="EW16" s="64"/>
      <c r="EX16" s="72">
        <v>1966</v>
      </c>
      <c r="EY16" s="81"/>
      <c r="EZ16" s="81"/>
      <c r="FA16" s="81"/>
      <c r="FB16" s="80"/>
      <c r="FC16" s="81"/>
      <c r="FD16" s="81"/>
    </row>
    <row r="17" spans="1:160" ht="12" customHeight="1" x14ac:dyDescent="0.15">
      <c r="A17" s="4"/>
      <c r="B17" s="125"/>
      <c r="C17" s="119"/>
      <c r="D17" s="128"/>
      <c r="E17" s="131"/>
      <c r="F17" s="166"/>
      <c r="G17" s="134"/>
      <c r="H17" s="115"/>
      <c r="I17" s="117"/>
      <c r="J17" s="119"/>
      <c r="K17" s="119"/>
      <c r="L17" s="122"/>
      <c r="M17" s="99"/>
      <c r="N17" s="99"/>
      <c r="O17" s="101"/>
      <c r="P17" s="13">
        <v>3</v>
      </c>
      <c r="Q17" s="14"/>
      <c r="R17" s="13" t="str">
        <f>_xlfn.XLOOKUP(Q17, $AB$5:$AB$10, $AC$5:$AC$10, "", 0)</f>
        <v/>
      </c>
      <c r="S17" s="13" t="str">
        <f>IF(Q17="Ion Thruster", 5 * I17, _xlfn.XLOOKUP(Q17, $AB$5:$AB$10, $AD$5:$AD$10, "", 0))</f>
        <v/>
      </c>
      <c r="T17" s="15"/>
      <c r="U17" s="13" t="str">
        <f t="shared" si="24"/>
        <v/>
      </c>
      <c r="V17" s="13" t="str">
        <f t="shared" si="25"/>
        <v/>
      </c>
      <c r="W17" s="107" t="s">
        <v>48</v>
      </c>
      <c r="X17" s="109" t="str">
        <f>IF(B15="", "", K15*U19)</f>
        <v/>
      </c>
      <c r="Y17" s="45"/>
      <c r="Z17" s="5"/>
      <c r="AA17" s="82"/>
      <c r="AB17" s="64"/>
      <c r="AC17" s="64"/>
      <c r="AD17" s="64"/>
      <c r="AE17" s="158"/>
      <c r="AF17" s="62" t="s">
        <v>35</v>
      </c>
      <c r="AG17" s="66" t="e">
        <f>NA()</f>
        <v>#N/A</v>
      </c>
      <c r="AH17" s="66" t="e">
        <f>NA()</f>
        <v>#N/A</v>
      </c>
      <c r="AI17" s="66" t="e">
        <f>NA()</f>
        <v>#N/A</v>
      </c>
      <c r="AJ17" s="66" t="e">
        <f>NA()</f>
        <v>#N/A</v>
      </c>
      <c r="AK17" s="66" t="e">
        <f>NA()</f>
        <v>#N/A</v>
      </c>
      <c r="AL17" s="66" t="e">
        <f>NA()</f>
        <v>#N/A</v>
      </c>
      <c r="AM17" s="66" t="e">
        <f>NA()</f>
        <v>#N/A</v>
      </c>
      <c r="AN17" s="66" t="e">
        <f>NA()</f>
        <v>#N/A</v>
      </c>
      <c r="AO17" s="66" t="e">
        <f>NA()</f>
        <v>#N/A</v>
      </c>
      <c r="AP17" s="66">
        <v>3</v>
      </c>
      <c r="AQ17" s="66" t="e">
        <f>NA()</f>
        <v>#N/A</v>
      </c>
      <c r="AR17" s="66" t="e">
        <f>NA()</f>
        <v>#N/A</v>
      </c>
      <c r="AS17" s="66" t="e">
        <f>NA()</f>
        <v>#N/A</v>
      </c>
      <c r="AT17" s="66" t="e">
        <f>NA()</f>
        <v>#N/A</v>
      </c>
      <c r="AU17" s="66" t="e">
        <f>NA()</f>
        <v>#N/A</v>
      </c>
      <c r="AV17" s="66" t="e">
        <f>NA()</f>
        <v>#N/A</v>
      </c>
      <c r="AW17" s="66" t="e">
        <f>NA()</f>
        <v>#N/A</v>
      </c>
      <c r="AX17" s="66" t="e">
        <f>NA()</f>
        <v>#N/A</v>
      </c>
      <c r="AY17" s="66" t="e">
        <f>NA()</f>
        <v>#N/A</v>
      </c>
      <c r="AZ17" s="66" t="e">
        <f>NA()</f>
        <v>#N/A</v>
      </c>
      <c r="BA17" s="66" t="e">
        <f>NA()</f>
        <v>#N/A</v>
      </c>
      <c r="BB17" s="66" t="e">
        <f>NA()</f>
        <v>#N/A</v>
      </c>
      <c r="BC17" s="66" t="e">
        <f>NA()</f>
        <v>#N/A</v>
      </c>
      <c r="BD17" s="66" t="e">
        <f>NA()</f>
        <v>#N/A</v>
      </c>
      <c r="BE17" s="66" t="e">
        <f>NA()</f>
        <v>#N/A</v>
      </c>
      <c r="BF17" s="66" t="e">
        <f>NA()</f>
        <v>#N/A</v>
      </c>
      <c r="BG17" s="66" t="e">
        <f>NA()</f>
        <v>#N/A</v>
      </c>
      <c r="BH17" s="66" t="e">
        <f>NA()</f>
        <v>#N/A</v>
      </c>
      <c r="BI17" s="66" t="e">
        <f>NA()</f>
        <v>#N/A</v>
      </c>
      <c r="BJ17" s="66" t="e">
        <f>NA()</f>
        <v>#N/A</v>
      </c>
      <c r="BK17" s="66" t="e">
        <f>NA()</f>
        <v>#N/A</v>
      </c>
      <c r="BL17" s="66" t="e">
        <f>NA()</f>
        <v>#N/A</v>
      </c>
      <c r="BM17" s="66" t="e">
        <f>NA()</f>
        <v>#N/A</v>
      </c>
      <c r="BN17" s="66" t="e">
        <f>NA()</f>
        <v>#N/A</v>
      </c>
      <c r="BO17" s="66" t="e">
        <f>NA()</f>
        <v>#N/A</v>
      </c>
      <c r="BP17" s="66" t="e">
        <f>NA()</f>
        <v>#N/A</v>
      </c>
      <c r="BQ17" s="66" t="e">
        <f>NA()</f>
        <v>#N/A</v>
      </c>
      <c r="BR17" s="66" t="e">
        <f>NA()</f>
        <v>#N/A</v>
      </c>
      <c r="BS17" s="66" t="e">
        <f>NA()</f>
        <v>#N/A</v>
      </c>
      <c r="BT17" s="90"/>
      <c r="BU17" s="95" t="str">
        <f t="shared" si="10"/>
        <v>Mars</v>
      </c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65" t="str">
        <f t="shared" si="11"/>
        <v>Mars</v>
      </c>
      <c r="DJ17" s="90"/>
      <c r="DK17" s="90"/>
      <c r="DL17" s="90"/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0"/>
      <c r="EB17" s="90"/>
      <c r="EC17" s="90"/>
      <c r="ED17" s="90"/>
      <c r="EE17" s="90"/>
      <c r="EF17" s="90"/>
      <c r="EG17" s="90"/>
      <c r="EH17" s="90"/>
      <c r="EI17" s="90"/>
      <c r="EJ17" s="90"/>
      <c r="EK17" s="90"/>
      <c r="EL17" s="90"/>
      <c r="EM17" s="90"/>
      <c r="EN17" s="90"/>
      <c r="EO17" s="90"/>
      <c r="EP17" s="90"/>
      <c r="EQ17" s="90"/>
      <c r="ER17" s="90"/>
      <c r="ES17" s="90"/>
      <c r="ET17" s="90"/>
      <c r="EU17" s="90"/>
      <c r="EV17" s="90"/>
      <c r="EW17" s="64"/>
      <c r="EX17" s="72">
        <v>1967</v>
      </c>
      <c r="EY17" s="81"/>
      <c r="EZ17" s="81"/>
      <c r="FA17" s="81"/>
      <c r="FB17" s="80"/>
      <c r="FC17" s="81"/>
      <c r="FD17" s="81"/>
    </row>
    <row r="18" spans="1:160" ht="12" customHeight="1" x14ac:dyDescent="0.15">
      <c r="A18" s="4"/>
      <c r="B18" s="125"/>
      <c r="C18" s="119"/>
      <c r="D18" s="128"/>
      <c r="E18" s="131"/>
      <c r="F18" s="166"/>
      <c r="G18" s="134"/>
      <c r="H18" s="115"/>
      <c r="I18" s="117"/>
      <c r="J18" s="119"/>
      <c r="K18" s="119"/>
      <c r="L18" s="122"/>
      <c r="M18" s="99"/>
      <c r="N18" s="99"/>
      <c r="O18" s="101"/>
      <c r="P18" s="13">
        <v>4</v>
      </c>
      <c r="Q18" s="14"/>
      <c r="R18" s="13" t="str">
        <f>_xlfn.XLOOKUP(Q18, $AB$5:$AB$10, $AC$5:$AC$10, "", 0)</f>
        <v/>
      </c>
      <c r="S18" s="13" t="str">
        <f>IF(Q18="Ion Thruster", 5 * I18, _xlfn.XLOOKUP(Q18, $AB$5:$AB$10, $AD$5:$AD$10, "", 0))</f>
        <v/>
      </c>
      <c r="T18" s="15"/>
      <c r="U18" s="13" t="str">
        <f t="shared" si="24"/>
        <v/>
      </c>
      <c r="V18" s="13" t="str">
        <f t="shared" si="25"/>
        <v/>
      </c>
      <c r="W18" s="108"/>
      <c r="X18" s="110"/>
      <c r="Y18" s="44"/>
      <c r="Z18" s="5"/>
      <c r="AA18" s="82"/>
      <c r="AB18" s="64"/>
      <c r="AC18" s="64"/>
      <c r="AD18" s="64"/>
      <c r="AE18" s="158"/>
      <c r="AF18" s="62" t="s">
        <v>36</v>
      </c>
      <c r="AG18" s="66" t="e">
        <f>NA()</f>
        <v>#N/A</v>
      </c>
      <c r="AH18" s="66" t="e">
        <f>NA()</f>
        <v>#N/A</v>
      </c>
      <c r="AI18" s="66" t="e">
        <f>NA()</f>
        <v>#N/A</v>
      </c>
      <c r="AJ18" s="66" t="e">
        <f>NA()</f>
        <v>#N/A</v>
      </c>
      <c r="AK18" s="66" t="e">
        <f>NA()</f>
        <v>#N/A</v>
      </c>
      <c r="AL18" s="66" t="e">
        <f>NA()</f>
        <v>#N/A</v>
      </c>
      <c r="AM18" s="66" t="e">
        <f>NA()</f>
        <v>#N/A</v>
      </c>
      <c r="AN18" s="66" t="e">
        <f>NA()</f>
        <v>#N/A</v>
      </c>
      <c r="AO18" s="66" t="e">
        <f>NA()</f>
        <v>#N/A</v>
      </c>
      <c r="AP18" s="66">
        <v>1</v>
      </c>
      <c r="AQ18" s="66" t="e">
        <f>NA()</f>
        <v>#N/A</v>
      </c>
      <c r="AR18" s="66" t="e">
        <f>NA()</f>
        <v>#N/A</v>
      </c>
      <c r="AS18" s="66" t="e">
        <f>NA()</f>
        <v>#N/A</v>
      </c>
      <c r="AT18" s="66" t="e">
        <f>NA()</f>
        <v>#N/A</v>
      </c>
      <c r="AU18" s="66" t="e">
        <f>NA()</f>
        <v>#N/A</v>
      </c>
      <c r="AV18" s="66" t="e">
        <f>NA()</f>
        <v>#N/A</v>
      </c>
      <c r="AW18" s="66" t="e">
        <f>NA()</f>
        <v>#N/A</v>
      </c>
      <c r="AX18" s="66" t="e">
        <f>NA()</f>
        <v>#N/A</v>
      </c>
      <c r="AY18" s="66" t="e">
        <f>NA()</f>
        <v>#N/A</v>
      </c>
      <c r="AZ18" s="66" t="e">
        <f>NA()</f>
        <v>#N/A</v>
      </c>
      <c r="BA18" s="66" t="e">
        <f>NA()</f>
        <v>#N/A</v>
      </c>
      <c r="BB18" s="66" t="e">
        <f>NA()</f>
        <v>#N/A</v>
      </c>
      <c r="BC18" s="66" t="e">
        <f>NA()</f>
        <v>#N/A</v>
      </c>
      <c r="BD18" s="66" t="e">
        <f>NA()</f>
        <v>#N/A</v>
      </c>
      <c r="BE18" s="66" t="e">
        <f>NA()</f>
        <v>#N/A</v>
      </c>
      <c r="BF18" s="66" t="e">
        <f>NA()</f>
        <v>#N/A</v>
      </c>
      <c r="BG18" s="66" t="e">
        <f>NA()</f>
        <v>#N/A</v>
      </c>
      <c r="BH18" s="66" t="e">
        <f>NA()</f>
        <v>#N/A</v>
      </c>
      <c r="BI18" s="66" t="e">
        <f>NA()</f>
        <v>#N/A</v>
      </c>
      <c r="BJ18" s="66" t="e">
        <f>NA()</f>
        <v>#N/A</v>
      </c>
      <c r="BK18" s="66" t="e">
        <f>NA()</f>
        <v>#N/A</v>
      </c>
      <c r="BL18" s="66" t="e">
        <f>NA()</f>
        <v>#N/A</v>
      </c>
      <c r="BM18" s="66" t="e">
        <f>NA()</f>
        <v>#N/A</v>
      </c>
      <c r="BN18" s="66" t="e">
        <f>NA()</f>
        <v>#N/A</v>
      </c>
      <c r="BO18" s="66" t="e">
        <f>NA()</f>
        <v>#N/A</v>
      </c>
      <c r="BP18" s="66" t="e">
        <f>NA()</f>
        <v>#N/A</v>
      </c>
      <c r="BQ18" s="66" t="e">
        <f>NA()</f>
        <v>#N/A</v>
      </c>
      <c r="BR18" s="66" t="e">
        <f>NA()</f>
        <v>#N/A</v>
      </c>
      <c r="BS18" s="66" t="e">
        <f>NA()</f>
        <v>#N/A</v>
      </c>
      <c r="BT18" s="90"/>
      <c r="BU18" s="95" t="str">
        <f t="shared" si="10"/>
        <v>Phobos</v>
      </c>
      <c r="BV18" s="96"/>
      <c r="BW18" s="96"/>
      <c r="BX18" s="96"/>
      <c r="BY18" s="96"/>
      <c r="BZ18" s="96"/>
      <c r="CA18" s="96"/>
      <c r="CB18" s="96"/>
      <c r="CC18" s="96"/>
      <c r="CD18" s="96"/>
      <c r="CE18" s="96">
        <v>-1</v>
      </c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65" t="str">
        <f t="shared" si="11"/>
        <v>Phobos</v>
      </c>
      <c r="DJ18" s="90"/>
      <c r="DK18" s="90"/>
      <c r="DL18" s="90"/>
      <c r="DM18" s="90"/>
      <c r="DN18" s="90"/>
      <c r="DO18" s="90"/>
      <c r="DP18" s="90"/>
      <c r="DQ18" s="90"/>
      <c r="DR18" s="90"/>
      <c r="DS18" s="90">
        <v>1</v>
      </c>
      <c r="DT18" s="90"/>
      <c r="DU18" s="90"/>
      <c r="DV18" s="90"/>
      <c r="DW18" s="90"/>
      <c r="DX18" s="90"/>
      <c r="DY18" s="90"/>
      <c r="DZ18" s="90"/>
      <c r="EA18" s="90"/>
      <c r="EB18" s="90"/>
      <c r="EC18" s="90"/>
      <c r="ED18" s="90"/>
      <c r="EE18" s="90"/>
      <c r="EF18" s="90"/>
      <c r="EG18" s="90"/>
      <c r="EH18" s="90"/>
      <c r="EI18" s="90"/>
      <c r="EJ18" s="90"/>
      <c r="EK18" s="90"/>
      <c r="EL18" s="90"/>
      <c r="EM18" s="90"/>
      <c r="EN18" s="90"/>
      <c r="EO18" s="90"/>
      <c r="EP18" s="90"/>
      <c r="EQ18" s="90"/>
      <c r="ER18" s="90"/>
      <c r="ES18" s="90"/>
      <c r="ET18" s="90"/>
      <c r="EU18" s="90"/>
      <c r="EV18" s="90"/>
      <c r="EW18" s="64"/>
      <c r="EX18" s="72">
        <v>1968</v>
      </c>
      <c r="EY18" s="81"/>
      <c r="EZ18" s="81"/>
      <c r="FA18" s="81"/>
      <c r="FB18" s="80"/>
      <c r="FC18" s="81"/>
      <c r="FD18" s="81"/>
    </row>
    <row r="19" spans="1:160" ht="12" customHeight="1" x14ac:dyDescent="0.15">
      <c r="A19" s="4"/>
      <c r="B19" s="143"/>
      <c r="C19" s="141"/>
      <c r="D19" s="144"/>
      <c r="E19" s="145"/>
      <c r="F19" s="167"/>
      <c r="G19" s="146"/>
      <c r="H19" s="115"/>
      <c r="I19" s="140"/>
      <c r="J19" s="141"/>
      <c r="K19" s="141"/>
      <c r="L19" s="142"/>
      <c r="M19" s="136"/>
      <c r="N19" s="136"/>
      <c r="O19" s="114"/>
      <c r="P19" s="137"/>
      <c r="Q19" s="138"/>
      <c r="R19" s="138"/>
      <c r="S19" s="139"/>
      <c r="T19" s="16" t="s">
        <v>47</v>
      </c>
      <c r="U19" s="17" t="str">
        <f>IF(O15="","",O15+SUM(U15:U18))</f>
        <v/>
      </c>
      <c r="V19" s="17" t="str">
        <f>IF(B15="", "", SUM(V15:V18))</f>
        <v/>
      </c>
      <c r="W19" s="18" t="s">
        <v>41</v>
      </c>
      <c r="X19" s="19" t="str">
        <f>IF($B15="","",IF(V19 &gt;= X17, "Y", "N"))</f>
        <v/>
      </c>
      <c r="Y19" s="46"/>
      <c r="Z19" s="5"/>
      <c r="AA19" s="82"/>
      <c r="AB19" s="64"/>
      <c r="AC19" s="64"/>
      <c r="AD19" s="64"/>
      <c r="AE19" s="158"/>
      <c r="AF19" s="62" t="s">
        <v>31</v>
      </c>
      <c r="AG19" s="66" t="e">
        <f>NA()</f>
        <v>#N/A</v>
      </c>
      <c r="AH19" s="66" t="e">
        <f>NA()</f>
        <v>#N/A</v>
      </c>
      <c r="AI19" s="66" t="e">
        <f>NA()</f>
        <v>#N/A</v>
      </c>
      <c r="AJ19" s="66" t="e">
        <f>NA()</f>
        <v>#N/A</v>
      </c>
      <c r="AK19" s="66" t="e">
        <f>NA()</f>
        <v>#N/A</v>
      </c>
      <c r="AL19" s="66" t="e">
        <f>NA()</f>
        <v>#N/A</v>
      </c>
      <c r="AM19" s="66" t="e">
        <f>NA()</f>
        <v>#N/A</v>
      </c>
      <c r="AN19" s="66" t="e">
        <f>NA()</f>
        <v>#N/A</v>
      </c>
      <c r="AO19" s="66" t="e">
        <f>NA()</f>
        <v>#N/A</v>
      </c>
      <c r="AP19" s="66" t="e">
        <f>NA()</f>
        <v>#N/A</v>
      </c>
      <c r="AQ19" s="66" t="e">
        <f>NA()</f>
        <v>#N/A</v>
      </c>
      <c r="AR19" s="66" t="e">
        <f>NA()</f>
        <v>#N/A</v>
      </c>
      <c r="AS19" s="66" t="e">
        <f>NA()</f>
        <v>#N/A</v>
      </c>
      <c r="AT19" s="66" t="e">
        <f>NA()</f>
        <v>#N/A</v>
      </c>
      <c r="AU19" s="66" t="e">
        <f>NA()</f>
        <v>#N/A</v>
      </c>
      <c r="AV19" s="66">
        <v>2</v>
      </c>
      <c r="AW19" s="66">
        <v>4</v>
      </c>
      <c r="AX19" s="66" t="e">
        <f>NA()</f>
        <v>#N/A</v>
      </c>
      <c r="AY19" s="66" t="e">
        <f>NA()</f>
        <v>#N/A</v>
      </c>
      <c r="AZ19" s="66" t="e">
        <f>NA()</f>
        <v>#N/A</v>
      </c>
      <c r="BA19" s="66" t="e">
        <f>NA()</f>
        <v>#N/A</v>
      </c>
      <c r="BB19" s="66" t="e">
        <f>NA()</f>
        <v>#N/A</v>
      </c>
      <c r="BC19" s="66" t="e">
        <f>NA()</f>
        <v>#N/A</v>
      </c>
      <c r="BD19" s="66" t="e">
        <f>NA()</f>
        <v>#N/A</v>
      </c>
      <c r="BE19" s="66" t="e">
        <f>NA()</f>
        <v>#N/A</v>
      </c>
      <c r="BF19" s="66" t="e">
        <f>NA()</f>
        <v>#N/A</v>
      </c>
      <c r="BG19" s="66" t="e">
        <f>NA()</f>
        <v>#N/A</v>
      </c>
      <c r="BH19" s="66" t="e">
        <f>NA()</f>
        <v>#N/A</v>
      </c>
      <c r="BI19" s="66" t="e">
        <f>NA()</f>
        <v>#N/A</v>
      </c>
      <c r="BJ19" s="66" t="e">
        <f>NA()</f>
        <v>#N/A</v>
      </c>
      <c r="BK19" s="66" t="e">
        <f>NA()</f>
        <v>#N/A</v>
      </c>
      <c r="BL19" s="66" t="e">
        <f>NA()</f>
        <v>#N/A</v>
      </c>
      <c r="BM19" s="66" t="e">
        <f>NA()</f>
        <v>#N/A</v>
      </c>
      <c r="BN19" s="66" t="e">
        <f>NA()</f>
        <v>#N/A</v>
      </c>
      <c r="BO19" s="66" t="e">
        <f>NA()</f>
        <v>#N/A</v>
      </c>
      <c r="BP19" s="66" t="e">
        <f>NA()</f>
        <v>#N/A</v>
      </c>
      <c r="BQ19" s="66" t="e">
        <f>NA()</f>
        <v>#N/A</v>
      </c>
      <c r="BR19" s="66" t="e">
        <f>NA()</f>
        <v>#N/A</v>
      </c>
      <c r="BS19" s="66" t="e">
        <f>NA()</f>
        <v>#N/A</v>
      </c>
      <c r="BT19" s="90"/>
      <c r="BU19" s="95" t="str">
        <f t="shared" si="10"/>
        <v>Mercury Fly-by</v>
      </c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>
        <v>-1</v>
      </c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65" t="str">
        <f t="shared" si="11"/>
        <v>Mercury Fly-by</v>
      </c>
      <c r="DJ19" s="90"/>
      <c r="DK19" s="90"/>
      <c r="DL19" s="90"/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>
        <v>1</v>
      </c>
      <c r="DZ19" s="90"/>
      <c r="EA19" s="90"/>
      <c r="EB19" s="90"/>
      <c r="EC19" s="90"/>
      <c r="ED19" s="90"/>
      <c r="EE19" s="90"/>
      <c r="EF19" s="90"/>
      <c r="EG19" s="90"/>
      <c r="EH19" s="90"/>
      <c r="EI19" s="90"/>
      <c r="EJ19" s="90"/>
      <c r="EK19" s="90"/>
      <c r="EL19" s="90"/>
      <c r="EM19" s="90"/>
      <c r="EN19" s="90"/>
      <c r="EO19" s="90"/>
      <c r="EP19" s="90"/>
      <c r="EQ19" s="90"/>
      <c r="ER19" s="90"/>
      <c r="ES19" s="90"/>
      <c r="ET19" s="90"/>
      <c r="EU19" s="90"/>
      <c r="EV19" s="90"/>
      <c r="EW19" s="64"/>
      <c r="EX19" s="72">
        <v>1969</v>
      </c>
      <c r="EY19" s="81"/>
      <c r="EZ19" s="81"/>
      <c r="FA19" s="81"/>
      <c r="FB19" s="80"/>
      <c r="FC19" s="81"/>
      <c r="FD19" s="81"/>
    </row>
    <row r="20" spans="1:160" ht="12" customHeight="1" x14ac:dyDescent="0.15">
      <c r="A20" s="4"/>
      <c r="B20" s="124"/>
      <c r="C20" s="119" t="str">
        <f t="shared" ref="C20" si="26">IF(B20="", "", "to")</f>
        <v/>
      </c>
      <c r="D20" s="127"/>
      <c r="E20" s="130" t="str">
        <f t="shared" ref="E20" si="27">IF(B20="","",IF(BT20&lt;0,BT20,""))</f>
        <v/>
      </c>
      <c r="F20" s="121" t="s">
        <v>85</v>
      </c>
      <c r="G20" s="133" t="str">
        <f t="shared" ref="G20" si="28">IF(B20="","",IF(OR(BT20&gt;0,AND(BT20&lt;0,F20="Y")),ABS(BT20),0))</f>
        <v/>
      </c>
      <c r="H20" s="115"/>
      <c r="I20" s="117" t="str">
        <f t="shared" ref="I20" si="29">IF(B20="","",ROUNDUP(G20*H20,0))</f>
        <v/>
      </c>
      <c r="J20" s="119" t="str" cm="1">
        <f t="array" ref="J20">IF(B20="", "", _xlfn.XLOOKUP(B20, Origins, _xlfn.XLOOKUP(D20, Destinations, Maneuver_Difficulties,"")))</f>
        <v/>
      </c>
      <c r="K20" s="119" t="str">
        <f t="shared" ref="K20" si="30">IF(AND(H20&lt;1, H20&gt;0), ROUNDUP(J20/H20, 0), J20)</f>
        <v/>
      </c>
      <c r="L20" s="121"/>
      <c r="M20" s="98" t="str">
        <f>IF(B20="","",IF(ISNA(FB20),"-",IF(AND(L20-FC20 &gt;= 0, MOD(L20-FC20,FD20)=0),"Y","N")))</f>
        <v/>
      </c>
      <c r="N20" s="98" t="str">
        <f t="shared" ref="N20" si="31">IF(L20="", "", L20+I20)</f>
        <v/>
      </c>
      <c r="O20" s="101"/>
      <c r="P20" s="13">
        <v>1</v>
      </c>
      <c r="Q20" s="14"/>
      <c r="R20" s="13" t="str">
        <f>_xlfn.XLOOKUP(Q20, $AB$5:$AB$10, $AC$5:$AC$10, "", 0)</f>
        <v/>
      </c>
      <c r="S20" s="13" t="str">
        <f>IF(Q20="Ion Thruster", 5 * I20, _xlfn.XLOOKUP(Q20, $AB$5:$AB$10, $AD$5:$AD$10, "", 0))</f>
        <v/>
      </c>
      <c r="T20" s="15"/>
      <c r="U20" s="13" t="str">
        <f t="shared" ref="U20:U23" si="32">IF(R20="", "", R20*T20)</f>
        <v/>
      </c>
      <c r="V20" s="13" t="str">
        <f t="shared" ref="V20:V23" si="33">IF(S20="", "", S20*T20)</f>
        <v/>
      </c>
      <c r="W20" s="103"/>
      <c r="X20" s="104"/>
      <c r="Y20" s="43"/>
      <c r="Z20" s="5"/>
      <c r="AA20" s="82"/>
      <c r="AB20" s="64"/>
      <c r="AC20" s="64"/>
      <c r="AD20" s="64"/>
      <c r="AE20" s="158"/>
      <c r="AF20" s="62" t="s">
        <v>37</v>
      </c>
      <c r="AG20" s="66" t="e">
        <f>NA()</f>
        <v>#N/A</v>
      </c>
      <c r="AH20" s="66" t="e">
        <f>NA()</f>
        <v>#N/A</v>
      </c>
      <c r="AI20" s="66" t="e">
        <f>NA()</f>
        <v>#N/A</v>
      </c>
      <c r="AJ20" s="66" t="e">
        <f>NA()</f>
        <v>#N/A</v>
      </c>
      <c r="AK20" s="66" t="e">
        <f>NA()</f>
        <v>#N/A</v>
      </c>
      <c r="AL20" s="66" t="e">
        <f>NA()</f>
        <v>#N/A</v>
      </c>
      <c r="AM20" s="66" t="e">
        <f>NA()</f>
        <v>#N/A</v>
      </c>
      <c r="AN20" s="66">
        <v>7</v>
      </c>
      <c r="AO20" s="66" t="e">
        <f>NA()</f>
        <v>#N/A</v>
      </c>
      <c r="AP20" s="66" t="e">
        <f>NA()</f>
        <v>#N/A</v>
      </c>
      <c r="AQ20" s="66" t="e">
        <f>NA()</f>
        <v>#N/A</v>
      </c>
      <c r="AR20" s="66" t="e">
        <f>NA()</f>
        <v>#N/A</v>
      </c>
      <c r="AS20" s="66" t="e">
        <f>NA()</f>
        <v>#N/A</v>
      </c>
      <c r="AT20" s="66" t="e">
        <f>NA()</f>
        <v>#N/A</v>
      </c>
      <c r="AU20" s="66" t="e">
        <f>NA()</f>
        <v>#N/A</v>
      </c>
      <c r="AV20" s="66" t="e">
        <f>NA()</f>
        <v>#N/A</v>
      </c>
      <c r="AW20" s="66">
        <v>2</v>
      </c>
      <c r="AX20" s="66" t="e">
        <f>NA()</f>
        <v>#N/A</v>
      </c>
      <c r="AY20" s="66" t="e">
        <f>NA()</f>
        <v>#N/A</v>
      </c>
      <c r="AZ20" s="66" t="e">
        <f>NA()</f>
        <v>#N/A</v>
      </c>
      <c r="BA20" s="66" t="e">
        <f>NA()</f>
        <v>#N/A</v>
      </c>
      <c r="BB20" s="66" t="e">
        <f>NA()</f>
        <v>#N/A</v>
      </c>
      <c r="BC20" s="66" t="e">
        <f>NA()</f>
        <v>#N/A</v>
      </c>
      <c r="BD20" s="66" t="e">
        <f>NA()</f>
        <v>#N/A</v>
      </c>
      <c r="BE20" s="66" t="e">
        <f>NA()</f>
        <v>#N/A</v>
      </c>
      <c r="BF20" s="66" t="e">
        <f>NA()</f>
        <v>#N/A</v>
      </c>
      <c r="BG20" s="66" t="e">
        <f>NA()</f>
        <v>#N/A</v>
      </c>
      <c r="BH20" s="66" t="e">
        <f>NA()</f>
        <v>#N/A</v>
      </c>
      <c r="BI20" s="66" t="e">
        <f>NA()</f>
        <v>#N/A</v>
      </c>
      <c r="BJ20" s="66" t="e">
        <f>NA()</f>
        <v>#N/A</v>
      </c>
      <c r="BK20" s="66" t="e">
        <f>NA()</f>
        <v>#N/A</v>
      </c>
      <c r="BL20" s="66" t="e">
        <f>NA()</f>
        <v>#N/A</v>
      </c>
      <c r="BM20" s="66" t="e">
        <f>NA()</f>
        <v>#N/A</v>
      </c>
      <c r="BN20" s="66" t="e">
        <f>NA()</f>
        <v>#N/A</v>
      </c>
      <c r="BO20" s="66" t="e">
        <f>NA()</f>
        <v>#N/A</v>
      </c>
      <c r="BP20" s="66" t="e">
        <f>NA()</f>
        <v>#N/A</v>
      </c>
      <c r="BQ20" s="66" t="e">
        <f>NA()</f>
        <v>#N/A</v>
      </c>
      <c r="BR20" s="66" t="e">
        <f>NA()</f>
        <v>#N/A</v>
      </c>
      <c r="BS20" s="66" t="e">
        <f>NA()</f>
        <v>#N/A</v>
      </c>
      <c r="BT20" s="94" t="e" cm="1">
        <f t="array" ref="BT20">_xlfn.XLOOKUP(B20,Origins,_xlfn.XLOOKUP(D20,Destinations,Maneuver_Years))</f>
        <v>#N/A</v>
      </c>
      <c r="BU20" s="95" t="str">
        <f t="shared" si="10"/>
        <v>Mercury Orbit</v>
      </c>
      <c r="BV20" s="96"/>
      <c r="BW20" s="96"/>
      <c r="BX20" s="96"/>
      <c r="BY20" s="96"/>
      <c r="BZ20" s="96"/>
      <c r="CA20" s="96"/>
      <c r="CB20" s="96"/>
      <c r="CC20" s="96">
        <v>1</v>
      </c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65" t="str">
        <f t="shared" si="11"/>
        <v>Mercury Orbit</v>
      </c>
      <c r="DJ20" s="90"/>
      <c r="DK20" s="90"/>
      <c r="DL20" s="90"/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90"/>
      <c r="EB20" s="90"/>
      <c r="EC20" s="90"/>
      <c r="ED20" s="90"/>
      <c r="EE20" s="90"/>
      <c r="EF20" s="90"/>
      <c r="EG20" s="90"/>
      <c r="EH20" s="90"/>
      <c r="EI20" s="90"/>
      <c r="EJ20" s="90"/>
      <c r="EK20" s="90"/>
      <c r="EL20" s="90"/>
      <c r="EM20" s="90"/>
      <c r="EN20" s="90"/>
      <c r="EO20" s="90"/>
      <c r="EP20" s="90"/>
      <c r="EQ20" s="90"/>
      <c r="ER20" s="90"/>
      <c r="ES20" s="90"/>
      <c r="ET20" s="90"/>
      <c r="EU20" s="90"/>
      <c r="EV20" s="90"/>
      <c r="EW20" s="64"/>
      <c r="EX20" s="72">
        <v>1970</v>
      </c>
      <c r="EY20" s="81"/>
      <c r="EZ20" s="81"/>
      <c r="FA20" s="81"/>
      <c r="FB20" s="80" t="e">
        <f>_xlfn.XLOOKUP(_xlfn.CONCAT($B20, ",", $D20), $EY$5:$EY$12, $EY$5:$EY$12)</f>
        <v>#N/A</v>
      </c>
      <c r="FC20" s="80" t="e">
        <f>_xlfn.XLOOKUP($FB20, $EY$5:$EY$12, $EZ$5:$EZ$12)</f>
        <v>#N/A</v>
      </c>
      <c r="FD20" s="80" t="e">
        <f>_xlfn.XLOOKUP($FB20, $EY$5:$EY$12, $FA$5:$FA$12)</f>
        <v>#N/A</v>
      </c>
    </row>
    <row r="21" spans="1:160" ht="12" customHeight="1" x14ac:dyDescent="0.15">
      <c r="A21" s="4"/>
      <c r="B21" s="125"/>
      <c r="C21" s="119"/>
      <c r="D21" s="128"/>
      <c r="E21" s="131"/>
      <c r="F21" s="166"/>
      <c r="G21" s="134"/>
      <c r="H21" s="115"/>
      <c r="I21" s="117"/>
      <c r="J21" s="119"/>
      <c r="K21" s="119"/>
      <c r="L21" s="122"/>
      <c r="M21" s="99"/>
      <c r="N21" s="99"/>
      <c r="O21" s="101"/>
      <c r="P21" s="13">
        <v>2</v>
      </c>
      <c r="Q21" s="14"/>
      <c r="R21" s="13" t="str">
        <f>_xlfn.XLOOKUP(Q21, $AB$5:$AB$10, $AC$5:$AC$10, "", 0)</f>
        <v/>
      </c>
      <c r="S21" s="13" t="str">
        <f>IF(Q21="Ion Thruster", 5 * I21, _xlfn.XLOOKUP(Q21, $AB$5:$AB$10, $AD$5:$AD$10, "", 0))</f>
        <v/>
      </c>
      <c r="T21" s="15"/>
      <c r="U21" s="13" t="str">
        <f t="shared" si="32"/>
        <v/>
      </c>
      <c r="V21" s="13" t="str">
        <f t="shared" si="33"/>
        <v/>
      </c>
      <c r="W21" s="105"/>
      <c r="X21" s="106"/>
      <c r="Y21" s="44"/>
      <c r="Z21" s="5"/>
      <c r="AA21" s="82"/>
      <c r="AB21" s="64"/>
      <c r="AC21" s="64"/>
      <c r="AD21" s="64"/>
      <c r="AE21" s="158"/>
      <c r="AF21" s="62" t="s">
        <v>38</v>
      </c>
      <c r="AG21" s="66" t="e">
        <f>NA()</f>
        <v>#N/A</v>
      </c>
      <c r="AH21" s="66" t="e">
        <f>NA()</f>
        <v>#N/A</v>
      </c>
      <c r="AI21" s="66" t="e">
        <f>NA()</f>
        <v>#N/A</v>
      </c>
      <c r="AJ21" s="66" t="e">
        <f>NA()</f>
        <v>#N/A</v>
      </c>
      <c r="AK21" s="66" t="e">
        <f>NA()</f>
        <v>#N/A</v>
      </c>
      <c r="AL21" s="66" t="e">
        <f>NA()</f>
        <v>#N/A</v>
      </c>
      <c r="AM21" s="66" t="e">
        <f>NA()</f>
        <v>#N/A</v>
      </c>
      <c r="AN21" s="66" t="e">
        <f>NA()</f>
        <v>#N/A</v>
      </c>
      <c r="AO21" s="66" t="e">
        <f>NA()</f>
        <v>#N/A</v>
      </c>
      <c r="AP21" s="66" t="e">
        <f>NA()</f>
        <v>#N/A</v>
      </c>
      <c r="AQ21" s="66" t="e">
        <f>NA()</f>
        <v>#N/A</v>
      </c>
      <c r="AR21" s="66" t="e">
        <f>NA()</f>
        <v>#N/A</v>
      </c>
      <c r="AS21" s="66" t="e">
        <f>NA()</f>
        <v>#N/A</v>
      </c>
      <c r="AT21" s="66" t="e">
        <f>NA()</f>
        <v>#N/A</v>
      </c>
      <c r="AU21" s="66" t="e">
        <f>NA()</f>
        <v>#N/A</v>
      </c>
      <c r="AV21" s="66">
        <v>2</v>
      </c>
      <c r="AW21" s="66" t="e">
        <f>NA()</f>
        <v>#N/A</v>
      </c>
      <c r="AX21" s="66" t="e">
        <f>NA()</f>
        <v>#N/A</v>
      </c>
      <c r="AY21" s="66" t="e">
        <f>NA()</f>
        <v>#N/A</v>
      </c>
      <c r="AZ21" s="66" t="e">
        <f>NA()</f>
        <v>#N/A</v>
      </c>
      <c r="BA21" s="66" t="e">
        <f>NA()</f>
        <v>#N/A</v>
      </c>
      <c r="BB21" s="66" t="e">
        <f>NA()</f>
        <v>#N/A</v>
      </c>
      <c r="BC21" s="66" t="e">
        <f>NA()</f>
        <v>#N/A</v>
      </c>
      <c r="BD21" s="66" t="e">
        <f>NA()</f>
        <v>#N/A</v>
      </c>
      <c r="BE21" s="66" t="e">
        <f>NA()</f>
        <v>#N/A</v>
      </c>
      <c r="BF21" s="66" t="e">
        <f>NA()</f>
        <v>#N/A</v>
      </c>
      <c r="BG21" s="66" t="e">
        <f>NA()</f>
        <v>#N/A</v>
      </c>
      <c r="BH21" s="66" t="e">
        <f>NA()</f>
        <v>#N/A</v>
      </c>
      <c r="BI21" s="66" t="e">
        <f>NA()</f>
        <v>#N/A</v>
      </c>
      <c r="BJ21" s="66" t="e">
        <f>NA()</f>
        <v>#N/A</v>
      </c>
      <c r="BK21" s="66" t="e">
        <f>NA()</f>
        <v>#N/A</v>
      </c>
      <c r="BL21" s="66" t="e">
        <f>NA()</f>
        <v>#N/A</v>
      </c>
      <c r="BM21" s="66" t="e">
        <f>NA()</f>
        <v>#N/A</v>
      </c>
      <c r="BN21" s="66" t="e">
        <f>NA()</f>
        <v>#N/A</v>
      </c>
      <c r="BO21" s="66" t="e">
        <f>NA()</f>
        <v>#N/A</v>
      </c>
      <c r="BP21" s="66" t="e">
        <f>NA()</f>
        <v>#N/A</v>
      </c>
      <c r="BQ21" s="66" t="e">
        <f>NA()</f>
        <v>#N/A</v>
      </c>
      <c r="BR21" s="66" t="e">
        <f>NA()</f>
        <v>#N/A</v>
      </c>
      <c r="BS21" s="66" t="e">
        <f>NA()</f>
        <v>#N/A</v>
      </c>
      <c r="BT21" s="93"/>
      <c r="BU21" s="95" t="str">
        <f t="shared" si="10"/>
        <v>Mercury</v>
      </c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65" t="str">
        <f t="shared" si="11"/>
        <v>Mercury</v>
      </c>
      <c r="DJ21" s="90"/>
      <c r="DK21" s="90"/>
      <c r="DL21" s="90"/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90"/>
      <c r="EB21" s="90"/>
      <c r="EC21" s="90"/>
      <c r="ED21" s="90"/>
      <c r="EE21" s="90"/>
      <c r="EF21" s="90"/>
      <c r="EG21" s="90"/>
      <c r="EH21" s="90"/>
      <c r="EI21" s="90"/>
      <c r="EJ21" s="90"/>
      <c r="EK21" s="90"/>
      <c r="EL21" s="90"/>
      <c r="EM21" s="90"/>
      <c r="EN21" s="90"/>
      <c r="EO21" s="90"/>
      <c r="EP21" s="90"/>
      <c r="EQ21" s="90"/>
      <c r="ER21" s="90"/>
      <c r="ES21" s="90"/>
      <c r="ET21" s="90"/>
      <c r="EU21" s="90"/>
      <c r="EV21" s="90"/>
      <c r="EW21" s="64"/>
      <c r="EX21" s="72">
        <v>1971</v>
      </c>
      <c r="EY21" s="81"/>
      <c r="EZ21" s="81"/>
      <c r="FA21" s="81"/>
      <c r="FB21" s="80"/>
      <c r="FC21" s="81"/>
      <c r="FD21" s="81"/>
    </row>
    <row r="22" spans="1:160" ht="12" customHeight="1" x14ac:dyDescent="0.15">
      <c r="A22" s="4"/>
      <c r="B22" s="125"/>
      <c r="C22" s="119"/>
      <c r="D22" s="128"/>
      <c r="E22" s="131"/>
      <c r="F22" s="166"/>
      <c r="G22" s="134"/>
      <c r="H22" s="115"/>
      <c r="I22" s="117"/>
      <c r="J22" s="119"/>
      <c r="K22" s="119"/>
      <c r="L22" s="122"/>
      <c r="M22" s="99"/>
      <c r="N22" s="99"/>
      <c r="O22" s="101"/>
      <c r="P22" s="13">
        <v>3</v>
      </c>
      <c r="Q22" s="14"/>
      <c r="R22" s="13" t="str">
        <f>_xlfn.XLOOKUP(Q22, $AB$5:$AB$10, $AC$5:$AC$10, "", 0)</f>
        <v/>
      </c>
      <c r="S22" s="13" t="str">
        <f>IF(Q22="Ion Thruster", 5 * I22, _xlfn.XLOOKUP(Q22, $AB$5:$AB$10, $AD$5:$AD$10, "", 0))</f>
        <v/>
      </c>
      <c r="T22" s="15"/>
      <c r="U22" s="13" t="str">
        <f t="shared" si="32"/>
        <v/>
      </c>
      <c r="V22" s="13" t="str">
        <f t="shared" si="33"/>
        <v/>
      </c>
      <c r="W22" s="107" t="s">
        <v>48</v>
      </c>
      <c r="X22" s="109" t="str">
        <f>IF(B20="", "", K20*U24)</f>
        <v/>
      </c>
      <c r="Y22" s="45"/>
      <c r="Z22" s="5"/>
      <c r="AA22" s="82"/>
      <c r="AB22" s="64"/>
      <c r="AC22" s="64"/>
      <c r="AD22" s="64"/>
      <c r="AE22" s="158"/>
      <c r="AF22" s="62" t="s">
        <v>32</v>
      </c>
      <c r="AG22" s="66" t="e">
        <f>NA()</f>
        <v>#N/A</v>
      </c>
      <c r="AH22" s="66" t="e">
        <f>NA()</f>
        <v>#N/A</v>
      </c>
      <c r="AI22" s="66" t="e">
        <f>NA()</f>
        <v>#N/A</v>
      </c>
      <c r="AJ22" s="66" t="e">
        <f>NA()</f>
        <v>#N/A</v>
      </c>
      <c r="AK22" s="66" t="e">
        <f>NA()</f>
        <v>#N/A</v>
      </c>
      <c r="AL22" s="66" t="e">
        <f>NA()</f>
        <v>#N/A</v>
      </c>
      <c r="AM22" s="66" t="e">
        <f>NA()</f>
        <v>#N/A</v>
      </c>
      <c r="AN22" s="66">
        <v>3</v>
      </c>
      <c r="AO22" s="66">
        <v>9</v>
      </c>
      <c r="AP22" s="66" t="e">
        <f>NA()</f>
        <v>#N/A</v>
      </c>
      <c r="AQ22" s="66" t="e">
        <f>NA()</f>
        <v>#N/A</v>
      </c>
      <c r="AR22" s="66" t="e">
        <f>NA()</f>
        <v>#N/A</v>
      </c>
      <c r="AS22" s="66" t="e">
        <f>NA()</f>
        <v>#N/A</v>
      </c>
      <c r="AT22" s="66" t="e">
        <f>NA()</f>
        <v>#N/A</v>
      </c>
      <c r="AU22" s="66" t="e">
        <f>NA()</f>
        <v>#N/A</v>
      </c>
      <c r="AV22" s="66" t="e">
        <f>NA()</f>
        <v>#N/A</v>
      </c>
      <c r="AW22" s="66" t="e">
        <f>NA()</f>
        <v>#N/A</v>
      </c>
      <c r="AX22" s="66" t="e">
        <f>NA()</f>
        <v>#N/A</v>
      </c>
      <c r="AY22" s="66" t="e">
        <f>NA()</f>
        <v>#N/A</v>
      </c>
      <c r="AZ22" s="66" t="e">
        <f>NA()</f>
        <v>#N/A</v>
      </c>
      <c r="BA22" s="66">
        <v>0</v>
      </c>
      <c r="BB22" s="66" t="e">
        <f>NA()</f>
        <v>#N/A</v>
      </c>
      <c r="BC22" s="66" t="e">
        <f>NA()</f>
        <v>#N/A</v>
      </c>
      <c r="BD22" s="66" t="e">
        <f>NA()</f>
        <v>#N/A</v>
      </c>
      <c r="BE22" s="66" t="e">
        <f>NA()</f>
        <v>#N/A</v>
      </c>
      <c r="BF22" s="66" t="e">
        <f>NA()</f>
        <v>#N/A</v>
      </c>
      <c r="BG22" s="66" t="e">
        <f>NA()</f>
        <v>#N/A</v>
      </c>
      <c r="BH22" s="66" t="e">
        <f>NA()</f>
        <v>#N/A</v>
      </c>
      <c r="BI22" s="66" t="e">
        <f>NA()</f>
        <v>#N/A</v>
      </c>
      <c r="BJ22" s="66" t="e">
        <f>NA()</f>
        <v>#N/A</v>
      </c>
      <c r="BK22" s="66" t="e">
        <f>NA()</f>
        <v>#N/A</v>
      </c>
      <c r="BL22" s="66" t="e">
        <f>NA()</f>
        <v>#N/A</v>
      </c>
      <c r="BM22" s="66" t="e">
        <f>NA()</f>
        <v>#N/A</v>
      </c>
      <c r="BN22" s="66" t="e">
        <f>NA()</f>
        <v>#N/A</v>
      </c>
      <c r="BO22" s="66" t="e">
        <f>NA()</f>
        <v>#N/A</v>
      </c>
      <c r="BP22" s="66" t="e">
        <f>NA()</f>
        <v>#N/A</v>
      </c>
      <c r="BQ22" s="66" t="e">
        <f>NA()</f>
        <v>#N/A</v>
      </c>
      <c r="BR22" s="66" t="e">
        <f>NA()</f>
        <v>#N/A</v>
      </c>
      <c r="BS22" s="66" t="e">
        <f>NA()</f>
        <v>#N/A</v>
      </c>
      <c r="BT22" s="90"/>
      <c r="BU22" s="95" t="str">
        <f t="shared" si="10"/>
        <v>Venus Orbit</v>
      </c>
      <c r="BV22" s="96"/>
      <c r="BW22" s="96"/>
      <c r="BX22" s="96"/>
      <c r="BY22" s="96"/>
      <c r="BZ22" s="96"/>
      <c r="CA22" s="96"/>
      <c r="CB22" s="96"/>
      <c r="CC22" s="96">
        <v>1</v>
      </c>
      <c r="CD22" s="96">
        <v>1</v>
      </c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65" t="str">
        <f t="shared" si="11"/>
        <v>Venus Orbit</v>
      </c>
      <c r="DJ22" s="90"/>
      <c r="DK22" s="90"/>
      <c r="DL22" s="90"/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90"/>
      <c r="EB22" s="90"/>
      <c r="EC22" s="90"/>
      <c r="ED22" s="90"/>
      <c r="EE22" s="90"/>
      <c r="EF22" s="90"/>
      <c r="EG22" s="90"/>
      <c r="EH22" s="90"/>
      <c r="EI22" s="90"/>
      <c r="EJ22" s="90"/>
      <c r="EK22" s="90"/>
      <c r="EL22" s="90"/>
      <c r="EM22" s="90"/>
      <c r="EN22" s="90"/>
      <c r="EO22" s="90"/>
      <c r="EP22" s="90"/>
      <c r="EQ22" s="90"/>
      <c r="ER22" s="90"/>
      <c r="ES22" s="90"/>
      <c r="ET22" s="90"/>
      <c r="EU22" s="90"/>
      <c r="EV22" s="90"/>
      <c r="EW22" s="64"/>
      <c r="EX22" s="72">
        <v>1972</v>
      </c>
      <c r="EY22" s="81"/>
      <c r="EZ22" s="81"/>
      <c r="FA22" s="81"/>
      <c r="FB22" s="80"/>
      <c r="FC22" s="81"/>
      <c r="FD22" s="81"/>
    </row>
    <row r="23" spans="1:160" ht="12" customHeight="1" x14ac:dyDescent="0.15">
      <c r="A23" s="4"/>
      <c r="B23" s="125"/>
      <c r="C23" s="119"/>
      <c r="D23" s="128"/>
      <c r="E23" s="131"/>
      <c r="F23" s="166"/>
      <c r="G23" s="134"/>
      <c r="H23" s="115"/>
      <c r="I23" s="117"/>
      <c r="J23" s="119"/>
      <c r="K23" s="119"/>
      <c r="L23" s="122"/>
      <c r="M23" s="99"/>
      <c r="N23" s="99"/>
      <c r="O23" s="101"/>
      <c r="P23" s="13">
        <v>4</v>
      </c>
      <c r="Q23" s="14"/>
      <c r="R23" s="13" t="str">
        <f>_xlfn.XLOOKUP(Q23, $AB$5:$AB$10, $AC$5:$AC$10, "", 0)</f>
        <v/>
      </c>
      <c r="S23" s="13" t="str">
        <f>IF(Q23="Ion Thruster", 5 * I23, _xlfn.XLOOKUP(Q23, $AB$5:$AB$10, $AD$5:$AD$10, "", 0))</f>
        <v/>
      </c>
      <c r="T23" s="15"/>
      <c r="U23" s="13" t="str">
        <f t="shared" si="32"/>
        <v/>
      </c>
      <c r="V23" s="13" t="str">
        <f t="shared" si="33"/>
        <v/>
      </c>
      <c r="W23" s="108"/>
      <c r="X23" s="110"/>
      <c r="Y23" s="44"/>
      <c r="Z23" s="5"/>
      <c r="AA23" s="82"/>
      <c r="AB23" s="64"/>
      <c r="AC23" s="64"/>
      <c r="AD23" s="64"/>
      <c r="AE23" s="158"/>
      <c r="AF23" s="62" t="s">
        <v>33</v>
      </c>
      <c r="AG23" s="66" t="e">
        <f>NA()</f>
        <v>#N/A</v>
      </c>
      <c r="AH23" s="66" t="e">
        <f>NA()</f>
        <v>#N/A</v>
      </c>
      <c r="AI23" s="66" t="e">
        <f>NA()</f>
        <v>#N/A</v>
      </c>
      <c r="AJ23" s="66" t="e">
        <f>NA()</f>
        <v>#N/A</v>
      </c>
      <c r="AK23" s="66" t="e">
        <f>NA()</f>
        <v>#N/A</v>
      </c>
      <c r="AL23" s="66" t="e">
        <f>NA()</f>
        <v>#N/A</v>
      </c>
      <c r="AM23" s="66" t="e">
        <f>NA()</f>
        <v>#N/A</v>
      </c>
      <c r="AN23" s="66" t="e">
        <f>NA()</f>
        <v>#N/A</v>
      </c>
      <c r="AO23" s="66" t="e">
        <f>NA()</f>
        <v>#N/A</v>
      </c>
      <c r="AP23" s="66" t="e">
        <f>NA()</f>
        <v>#N/A</v>
      </c>
      <c r="AQ23" s="66" t="e">
        <f>NA()</f>
        <v>#N/A</v>
      </c>
      <c r="AR23" s="66" t="e">
        <f>NA()</f>
        <v>#N/A</v>
      </c>
      <c r="AS23" s="66" t="e">
        <f>NA()</f>
        <v>#N/A</v>
      </c>
      <c r="AT23" s="66" t="e">
        <f>NA()</f>
        <v>#N/A</v>
      </c>
      <c r="AU23" s="66" t="e">
        <f>NA()</f>
        <v>#N/A</v>
      </c>
      <c r="AV23" s="66" t="e">
        <f>NA()</f>
        <v>#N/A</v>
      </c>
      <c r="AW23" s="66" t="e">
        <f>NA()</f>
        <v>#N/A</v>
      </c>
      <c r="AX23" s="66">
        <v>1</v>
      </c>
      <c r="AY23" s="66">
        <v>0</v>
      </c>
      <c r="AZ23" s="66" t="e">
        <f>NA()</f>
        <v>#N/A</v>
      </c>
      <c r="BA23" s="66">
        <v>1</v>
      </c>
      <c r="BB23" s="66" t="e">
        <f>NA()</f>
        <v>#N/A</v>
      </c>
      <c r="BC23" s="66">
        <v>1</v>
      </c>
      <c r="BD23" s="66" t="e">
        <f>NA()</f>
        <v>#N/A</v>
      </c>
      <c r="BE23" s="66" t="e">
        <f>NA()</f>
        <v>#N/A</v>
      </c>
      <c r="BF23" s="66" t="e">
        <f>NA()</f>
        <v>#N/A</v>
      </c>
      <c r="BG23" s="66" t="e">
        <f>NA()</f>
        <v>#N/A</v>
      </c>
      <c r="BH23" s="66" t="e">
        <f>NA()</f>
        <v>#N/A</v>
      </c>
      <c r="BI23" s="66" t="e">
        <f>NA()</f>
        <v>#N/A</v>
      </c>
      <c r="BJ23" s="66" t="e">
        <f>NA()</f>
        <v>#N/A</v>
      </c>
      <c r="BK23" s="66" t="e">
        <f>NA()</f>
        <v>#N/A</v>
      </c>
      <c r="BL23" s="66" t="e">
        <f>NA()</f>
        <v>#N/A</v>
      </c>
      <c r="BM23" s="66" t="e">
        <f>NA()</f>
        <v>#N/A</v>
      </c>
      <c r="BN23" s="66" t="e">
        <f>NA()</f>
        <v>#N/A</v>
      </c>
      <c r="BO23" s="66" t="e">
        <f>NA()</f>
        <v>#N/A</v>
      </c>
      <c r="BP23" s="66" t="e">
        <f>NA()</f>
        <v>#N/A</v>
      </c>
      <c r="BQ23" s="66" t="e">
        <f>NA()</f>
        <v>#N/A</v>
      </c>
      <c r="BR23" s="66" t="e">
        <f>NA()</f>
        <v>#N/A</v>
      </c>
      <c r="BS23" s="66" t="e">
        <f>NA()</f>
        <v>#N/A</v>
      </c>
      <c r="BT23" s="90"/>
      <c r="BU23" s="95" t="str">
        <f t="shared" si="10"/>
        <v>Venus Fly-by</v>
      </c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>
        <v>-1</v>
      </c>
      <c r="CN23" s="96"/>
      <c r="CO23" s="96"/>
      <c r="CP23" s="96"/>
      <c r="CQ23" s="96"/>
      <c r="CR23" s="96">
        <v>1</v>
      </c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65" t="str">
        <f t="shared" si="11"/>
        <v>Venus Fly-by</v>
      </c>
      <c r="DJ23" s="90"/>
      <c r="DK23" s="90"/>
      <c r="DL23" s="90"/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90">
        <v>1</v>
      </c>
      <c r="EB23" s="90"/>
      <c r="EC23" s="90"/>
      <c r="ED23" s="90"/>
      <c r="EE23" s="90"/>
      <c r="EF23" s="90"/>
      <c r="EG23" s="90"/>
      <c r="EH23" s="90"/>
      <c r="EI23" s="90"/>
      <c r="EJ23" s="90"/>
      <c r="EK23" s="90"/>
      <c r="EL23" s="90"/>
      <c r="EM23" s="90"/>
      <c r="EN23" s="90"/>
      <c r="EO23" s="90"/>
      <c r="EP23" s="90"/>
      <c r="EQ23" s="90"/>
      <c r="ER23" s="90"/>
      <c r="ES23" s="90"/>
      <c r="ET23" s="90"/>
      <c r="EU23" s="90"/>
      <c r="EV23" s="90"/>
      <c r="EW23" s="64"/>
      <c r="EX23" s="72">
        <v>1973</v>
      </c>
      <c r="EY23" s="81"/>
      <c r="EZ23" s="81"/>
      <c r="FA23" s="81"/>
      <c r="FB23" s="80"/>
      <c r="FC23" s="81"/>
      <c r="FD23" s="81"/>
    </row>
    <row r="24" spans="1:160" ht="12" customHeight="1" x14ac:dyDescent="0.15">
      <c r="A24" s="4"/>
      <c r="B24" s="143"/>
      <c r="C24" s="141"/>
      <c r="D24" s="144"/>
      <c r="E24" s="145"/>
      <c r="F24" s="167"/>
      <c r="G24" s="146"/>
      <c r="H24" s="115"/>
      <c r="I24" s="140"/>
      <c r="J24" s="141"/>
      <c r="K24" s="141"/>
      <c r="L24" s="142"/>
      <c r="M24" s="136"/>
      <c r="N24" s="136"/>
      <c r="O24" s="114"/>
      <c r="P24" s="137"/>
      <c r="Q24" s="138"/>
      <c r="R24" s="138"/>
      <c r="S24" s="139"/>
      <c r="T24" s="16" t="s">
        <v>47</v>
      </c>
      <c r="U24" s="17" t="str">
        <f t="shared" ref="U24" si="34">IF(O20="","",O20+SUM(U20:U23))</f>
        <v/>
      </c>
      <c r="V24" s="17" t="str">
        <f>IF(B20="", "", SUM(V20:V23))</f>
        <v/>
      </c>
      <c r="W24" s="18" t="s">
        <v>41</v>
      </c>
      <c r="X24" s="19" t="str">
        <f t="shared" ref="X24" si="35">IF($B20="","",IF(V24 &gt;= X22, "Y", "N"))</f>
        <v/>
      </c>
      <c r="Y24" s="46"/>
      <c r="Z24" s="5"/>
      <c r="AA24" s="82"/>
      <c r="AB24" s="64"/>
      <c r="AC24" s="64"/>
      <c r="AD24" s="64"/>
      <c r="AE24" s="158"/>
      <c r="AF24" s="62" t="s">
        <v>39</v>
      </c>
      <c r="AG24" s="66" t="e">
        <f>NA()</f>
        <v>#N/A</v>
      </c>
      <c r="AH24" s="66" t="e">
        <f>NA()</f>
        <v>#N/A</v>
      </c>
      <c r="AI24" s="66" t="e">
        <f>NA()</f>
        <v>#N/A</v>
      </c>
      <c r="AJ24" s="66" t="e">
        <f>NA()</f>
        <v>#N/A</v>
      </c>
      <c r="AK24" s="66" t="e">
        <f>NA()</f>
        <v>#N/A</v>
      </c>
      <c r="AL24" s="66" t="e">
        <f>NA()</f>
        <v>#N/A</v>
      </c>
      <c r="AM24" s="66" t="e">
        <f>NA()</f>
        <v>#N/A</v>
      </c>
      <c r="AN24" s="66" t="e">
        <f>NA()</f>
        <v>#N/A</v>
      </c>
      <c r="AO24" s="66" t="e">
        <f>NA()</f>
        <v>#N/A</v>
      </c>
      <c r="AP24" s="66" t="e">
        <f>NA()</f>
        <v>#N/A</v>
      </c>
      <c r="AQ24" s="66" t="e">
        <f>NA()</f>
        <v>#N/A</v>
      </c>
      <c r="AR24" s="66" t="e">
        <f>NA()</f>
        <v>#N/A</v>
      </c>
      <c r="AS24" s="66" t="e">
        <f>NA()</f>
        <v>#N/A</v>
      </c>
      <c r="AT24" s="66" t="e">
        <f>NA()</f>
        <v>#N/A</v>
      </c>
      <c r="AU24" s="66" t="e">
        <f>NA()</f>
        <v>#N/A</v>
      </c>
      <c r="AV24" s="66" t="e">
        <f>NA()</f>
        <v>#N/A</v>
      </c>
      <c r="AW24" s="66" t="e">
        <f>NA()</f>
        <v>#N/A</v>
      </c>
      <c r="AX24" s="66">
        <v>6</v>
      </c>
      <c r="AY24" s="66" t="e">
        <f>NA()</f>
        <v>#N/A</v>
      </c>
      <c r="AZ24" s="66" t="e">
        <f>NA()</f>
        <v>#N/A</v>
      </c>
      <c r="BA24" s="66" t="e">
        <f>NA()</f>
        <v>#N/A</v>
      </c>
      <c r="BB24" s="66" t="e">
        <f>NA()</f>
        <v>#N/A</v>
      </c>
      <c r="BC24" s="66" t="e">
        <f>NA()</f>
        <v>#N/A</v>
      </c>
      <c r="BD24" s="66" t="e">
        <f>NA()</f>
        <v>#N/A</v>
      </c>
      <c r="BE24" s="66" t="e">
        <f>NA()</f>
        <v>#N/A</v>
      </c>
      <c r="BF24" s="66" t="e">
        <f>NA()</f>
        <v>#N/A</v>
      </c>
      <c r="BG24" s="66" t="e">
        <f>NA()</f>
        <v>#N/A</v>
      </c>
      <c r="BH24" s="66" t="e">
        <f>NA()</f>
        <v>#N/A</v>
      </c>
      <c r="BI24" s="66" t="e">
        <f>NA()</f>
        <v>#N/A</v>
      </c>
      <c r="BJ24" s="66" t="e">
        <f>NA()</f>
        <v>#N/A</v>
      </c>
      <c r="BK24" s="66" t="e">
        <f>NA()</f>
        <v>#N/A</v>
      </c>
      <c r="BL24" s="66" t="e">
        <f>NA()</f>
        <v>#N/A</v>
      </c>
      <c r="BM24" s="66" t="e">
        <f>NA()</f>
        <v>#N/A</v>
      </c>
      <c r="BN24" s="66" t="e">
        <f>NA()</f>
        <v>#N/A</v>
      </c>
      <c r="BO24" s="66" t="e">
        <f>NA()</f>
        <v>#N/A</v>
      </c>
      <c r="BP24" s="66" t="e">
        <f>NA()</f>
        <v>#N/A</v>
      </c>
      <c r="BQ24" s="66" t="e">
        <f>NA()</f>
        <v>#N/A</v>
      </c>
      <c r="BR24" s="66" t="e">
        <f>NA()</f>
        <v>#N/A</v>
      </c>
      <c r="BS24" s="66" t="e">
        <f>NA()</f>
        <v>#N/A</v>
      </c>
      <c r="BT24" s="90"/>
      <c r="BU24" s="95" t="str">
        <f t="shared" si="10"/>
        <v>Venus</v>
      </c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65" t="str">
        <f t="shared" si="11"/>
        <v>Venus</v>
      </c>
      <c r="DJ24" s="90"/>
      <c r="DK24" s="90"/>
      <c r="DL24" s="90"/>
      <c r="DM24" s="90"/>
      <c r="DN24" s="90"/>
      <c r="DO24" s="90"/>
      <c r="DP24" s="90"/>
      <c r="DQ24" s="90"/>
      <c r="DR24" s="90"/>
      <c r="DS24" s="90"/>
      <c r="DT24" s="90"/>
      <c r="DU24" s="90"/>
      <c r="DV24" s="90"/>
      <c r="DW24" s="90"/>
      <c r="DX24" s="90"/>
      <c r="DY24" s="90"/>
      <c r="DZ24" s="90"/>
      <c r="EA24" s="90"/>
      <c r="EB24" s="90"/>
      <c r="EC24" s="90"/>
      <c r="ED24" s="90"/>
      <c r="EE24" s="90"/>
      <c r="EF24" s="90"/>
      <c r="EG24" s="90"/>
      <c r="EH24" s="90"/>
      <c r="EI24" s="90"/>
      <c r="EJ24" s="90"/>
      <c r="EK24" s="90"/>
      <c r="EL24" s="90"/>
      <c r="EM24" s="90"/>
      <c r="EN24" s="90"/>
      <c r="EO24" s="90"/>
      <c r="EP24" s="90"/>
      <c r="EQ24" s="90"/>
      <c r="ER24" s="90"/>
      <c r="ES24" s="90"/>
      <c r="ET24" s="90"/>
      <c r="EU24" s="90"/>
      <c r="EV24" s="90"/>
      <c r="EW24" s="64"/>
      <c r="EX24" s="72">
        <v>1974</v>
      </c>
      <c r="EY24" s="81"/>
      <c r="EZ24" s="81"/>
      <c r="FA24" s="81"/>
      <c r="FB24" s="80"/>
      <c r="FC24" s="81"/>
      <c r="FD24" s="81"/>
    </row>
    <row r="25" spans="1:160" ht="12" customHeight="1" x14ac:dyDescent="0.15">
      <c r="A25" s="4"/>
      <c r="B25" s="124"/>
      <c r="C25" s="98" t="str">
        <f t="shared" ref="C25" si="36">IF(B25="", "", "to")</f>
        <v/>
      </c>
      <c r="D25" s="127"/>
      <c r="E25" s="130" t="str">
        <f t="shared" ref="E25" si="37">IF(B25="","",IF(BT25&lt;0,BT25,""))</f>
        <v/>
      </c>
      <c r="F25" s="121" t="s">
        <v>85</v>
      </c>
      <c r="G25" s="133" t="str">
        <f t="shared" ref="G25" si="38">IF(B25="","",IF(OR(BT25&gt;0,AND(BT25&lt;0,F25="Y")),ABS(BT25),0))</f>
        <v/>
      </c>
      <c r="H25" s="115"/>
      <c r="I25" s="117" t="str">
        <f t="shared" ref="I25" si="39">IF(B25="","",ROUNDUP(G25*H25,0))</f>
        <v/>
      </c>
      <c r="J25" s="119" t="str" cm="1">
        <f t="array" ref="J25">IF(B25="", "", _xlfn.XLOOKUP(B25, Origins, _xlfn.XLOOKUP(D25, Destinations, Maneuver_Difficulties,"")))</f>
        <v/>
      </c>
      <c r="K25" s="119" t="str">
        <f t="shared" ref="K25" si="40">IF(AND(H25&lt;1, H25&gt;0), ROUNDUP(J25/H25, 0), J25)</f>
        <v/>
      </c>
      <c r="L25" s="121"/>
      <c r="M25" s="98" t="str">
        <f>IF(B25="","",IF(ISNA(FB25),"-",IF(AND(L25-FC25 &gt;= 0, MOD(L25-FC25,FD25)=0),"Y","N")))</f>
        <v/>
      </c>
      <c r="N25" s="98" t="str">
        <f t="shared" ref="N25" si="41">IF(L25="", "", L25+I25)</f>
        <v/>
      </c>
      <c r="O25" s="101"/>
      <c r="P25" s="13">
        <v>1</v>
      </c>
      <c r="Q25" s="14"/>
      <c r="R25" s="13" t="str">
        <f>_xlfn.XLOOKUP(Q25, $AB$5:$AB$10, $AC$5:$AC$10, "", 0)</f>
        <v/>
      </c>
      <c r="S25" s="13" t="str">
        <f>IF(Q25="Ion Thruster", 5 * I25, _xlfn.XLOOKUP(Q25, $AB$5:$AB$10, $AD$5:$AD$10, "", 0))</f>
        <v/>
      </c>
      <c r="T25" s="15"/>
      <c r="U25" s="13" t="str">
        <f t="shared" ref="U25:U28" si="42">IF(R25="", "", R25*T25)</f>
        <v/>
      </c>
      <c r="V25" s="13" t="str">
        <f t="shared" ref="V25:V28" si="43">IF(S25="", "", S25*T25)</f>
        <v/>
      </c>
      <c r="W25" s="103"/>
      <c r="X25" s="104"/>
      <c r="Y25" s="43"/>
      <c r="Z25" s="5"/>
      <c r="AA25" s="82"/>
      <c r="AB25" s="64"/>
      <c r="AC25" s="64"/>
      <c r="AD25" s="64"/>
      <c r="AE25" s="158"/>
      <c r="AF25" s="62" t="s">
        <v>34</v>
      </c>
      <c r="AG25" s="66" t="e">
        <f>NA()</f>
        <v>#N/A</v>
      </c>
      <c r="AH25" s="66" t="e">
        <f>NA()</f>
        <v>#N/A</v>
      </c>
      <c r="AI25" s="66" t="e">
        <f>NA()</f>
        <v>#N/A</v>
      </c>
      <c r="AJ25" s="66" t="e">
        <f>NA()</f>
        <v>#N/A</v>
      </c>
      <c r="AK25" s="66" t="e">
        <f>NA()</f>
        <v>#N/A</v>
      </c>
      <c r="AL25" s="66" t="e">
        <f>NA()</f>
        <v>#N/A</v>
      </c>
      <c r="AM25" s="66" t="e">
        <f>NA()</f>
        <v>#N/A</v>
      </c>
      <c r="AN25" s="66">
        <v>5</v>
      </c>
      <c r="AO25" s="66">
        <v>3</v>
      </c>
      <c r="AP25" s="66" t="e">
        <f>NA()</f>
        <v>#N/A</v>
      </c>
      <c r="AQ25" s="66" t="e">
        <f>NA()</f>
        <v>#N/A</v>
      </c>
      <c r="AR25" s="66" t="e">
        <f>NA()</f>
        <v>#N/A</v>
      </c>
      <c r="AS25" s="66" t="e">
        <f>NA()</f>
        <v>#N/A</v>
      </c>
      <c r="AT25" s="66" t="e">
        <f>NA()</f>
        <v>#N/A</v>
      </c>
      <c r="AU25" s="66" t="e">
        <f>NA()</f>
        <v>#N/A</v>
      </c>
      <c r="AV25" s="66" t="e">
        <f>NA()</f>
        <v>#N/A</v>
      </c>
      <c r="AW25" s="66" t="e">
        <f>NA()</f>
        <v>#N/A</v>
      </c>
      <c r="AX25" s="66" t="e">
        <f>NA()</f>
        <v>#N/A</v>
      </c>
      <c r="AY25" s="66" t="e">
        <f>NA()</f>
        <v>#N/A</v>
      </c>
      <c r="AZ25" s="66" t="e">
        <f>NA()</f>
        <v>#N/A</v>
      </c>
      <c r="BA25" s="66" t="e">
        <f>NA()</f>
        <v>#N/A</v>
      </c>
      <c r="BB25" s="66" t="e">
        <f>NA()</f>
        <v>#N/A</v>
      </c>
      <c r="BC25" s="66" t="e">
        <f>NA()</f>
        <v>#N/A</v>
      </c>
      <c r="BD25" s="66" t="e">
        <f>NA()</f>
        <v>#N/A</v>
      </c>
      <c r="BE25" s="66" t="e">
        <f>NA()</f>
        <v>#N/A</v>
      </c>
      <c r="BF25" s="66" t="e">
        <f>NA()</f>
        <v>#N/A</v>
      </c>
      <c r="BG25" s="66" t="e">
        <f>NA()</f>
        <v>#N/A</v>
      </c>
      <c r="BH25" s="66" t="e">
        <f>NA()</f>
        <v>#N/A</v>
      </c>
      <c r="BI25" s="66" t="e">
        <f>NA()</f>
        <v>#N/A</v>
      </c>
      <c r="BJ25" s="66" t="e">
        <f>NA()</f>
        <v>#N/A</v>
      </c>
      <c r="BK25" s="66" t="e">
        <f>NA()</f>
        <v>#N/A</v>
      </c>
      <c r="BL25" s="66" t="e">
        <f>NA()</f>
        <v>#N/A</v>
      </c>
      <c r="BM25" s="66" t="e">
        <f>NA()</f>
        <v>#N/A</v>
      </c>
      <c r="BN25" s="66" t="e">
        <f>NA()</f>
        <v>#N/A</v>
      </c>
      <c r="BO25" s="66" t="e">
        <f>NA()</f>
        <v>#N/A</v>
      </c>
      <c r="BP25" s="66" t="e">
        <f>NA()</f>
        <v>#N/A</v>
      </c>
      <c r="BQ25" s="66" t="e">
        <f>NA()</f>
        <v>#N/A</v>
      </c>
      <c r="BR25" s="66" t="e">
        <f>NA()</f>
        <v>#N/A</v>
      </c>
      <c r="BS25" s="66" t="e">
        <f>NA()</f>
        <v>#N/A</v>
      </c>
      <c r="BT25" s="94" t="e" cm="1">
        <f t="array" ref="BT25">_xlfn.XLOOKUP(B25,Origins,_xlfn.XLOOKUP(D25,Destinations,Maneuver_Years))</f>
        <v>#N/A</v>
      </c>
      <c r="BU25" s="95" t="str">
        <f t="shared" si="10"/>
        <v>Ceres</v>
      </c>
      <c r="BV25" s="96"/>
      <c r="BW25" s="96"/>
      <c r="BX25" s="96"/>
      <c r="BY25" s="96"/>
      <c r="BZ25" s="96"/>
      <c r="CA25" s="96"/>
      <c r="CB25" s="96"/>
      <c r="CC25" s="96">
        <v>2</v>
      </c>
      <c r="CD25" s="96">
        <v>1</v>
      </c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65" t="str">
        <f t="shared" si="11"/>
        <v>Ceres</v>
      </c>
      <c r="DJ25" s="90"/>
      <c r="DK25" s="90"/>
      <c r="DL25" s="90"/>
      <c r="DM25" s="90"/>
      <c r="DN25" s="90"/>
      <c r="DO25" s="90"/>
      <c r="DP25" s="90"/>
      <c r="DQ25" s="90"/>
      <c r="DR25" s="90"/>
      <c r="DS25" s="90"/>
      <c r="DT25" s="90"/>
      <c r="DU25" s="90"/>
      <c r="DV25" s="90"/>
      <c r="DW25" s="90"/>
      <c r="DX25" s="90"/>
      <c r="DY25" s="90"/>
      <c r="DZ25" s="90"/>
      <c r="EA25" s="90"/>
      <c r="EB25" s="90"/>
      <c r="EC25" s="90"/>
      <c r="ED25" s="90"/>
      <c r="EE25" s="90"/>
      <c r="EF25" s="90"/>
      <c r="EG25" s="90"/>
      <c r="EH25" s="90"/>
      <c r="EI25" s="90"/>
      <c r="EJ25" s="90"/>
      <c r="EK25" s="90"/>
      <c r="EL25" s="90"/>
      <c r="EM25" s="90"/>
      <c r="EN25" s="90"/>
      <c r="EO25" s="90"/>
      <c r="EP25" s="90"/>
      <c r="EQ25" s="90"/>
      <c r="ER25" s="90"/>
      <c r="ES25" s="90"/>
      <c r="ET25" s="90"/>
      <c r="EU25" s="90"/>
      <c r="EV25" s="90"/>
      <c r="EW25" s="64"/>
      <c r="EX25" s="72">
        <v>1975</v>
      </c>
      <c r="EY25" s="81"/>
      <c r="EZ25" s="81"/>
      <c r="FA25" s="81"/>
      <c r="FB25" s="80" t="e">
        <f>_xlfn.XLOOKUP(_xlfn.CONCAT($B25, ",", $D25), $EY$5:$EY$12, $EY$5:$EY$12)</f>
        <v>#N/A</v>
      </c>
      <c r="FC25" s="80" t="e">
        <f>_xlfn.XLOOKUP($FB25, $EY$5:$EY$12, $EZ$5:$EZ$12)</f>
        <v>#N/A</v>
      </c>
      <c r="FD25" s="80" t="e">
        <f>_xlfn.XLOOKUP($FB25, $EY$5:$EY$12, $FA$5:$FA$12)</f>
        <v>#N/A</v>
      </c>
    </row>
    <row r="26" spans="1:160" ht="12" customHeight="1" x14ac:dyDescent="0.15">
      <c r="A26" s="4"/>
      <c r="B26" s="125"/>
      <c r="C26" s="119"/>
      <c r="D26" s="128"/>
      <c r="E26" s="131"/>
      <c r="F26" s="166"/>
      <c r="G26" s="134"/>
      <c r="H26" s="115"/>
      <c r="I26" s="117"/>
      <c r="J26" s="119"/>
      <c r="K26" s="119"/>
      <c r="L26" s="122"/>
      <c r="M26" s="99"/>
      <c r="N26" s="99"/>
      <c r="O26" s="101"/>
      <c r="P26" s="13">
        <v>2</v>
      </c>
      <c r="Q26" s="14"/>
      <c r="R26" s="13" t="str">
        <f>_xlfn.XLOOKUP(Q26, $AB$5:$AB$10, $AC$5:$AC$10, "", 0)</f>
        <v/>
      </c>
      <c r="S26" s="13" t="str">
        <f>IF(Q26="Ion Thruster", 5 * I26, _xlfn.XLOOKUP(Q26, $AB$5:$AB$10, $AD$5:$AD$10, "", 0))</f>
        <v/>
      </c>
      <c r="T26" s="15"/>
      <c r="U26" s="13" t="str">
        <f t="shared" si="42"/>
        <v/>
      </c>
      <c r="V26" s="13" t="str">
        <f t="shared" si="43"/>
        <v/>
      </c>
      <c r="W26" s="105"/>
      <c r="X26" s="106"/>
      <c r="Y26" s="44"/>
      <c r="Z26" s="5"/>
      <c r="AA26" s="82"/>
      <c r="AB26" s="64"/>
      <c r="AC26" s="64"/>
      <c r="AD26" s="64"/>
      <c r="AE26" s="159"/>
      <c r="AF26" s="62" t="s">
        <v>51</v>
      </c>
      <c r="AG26" s="66" t="e">
        <f>NA()</f>
        <v>#N/A</v>
      </c>
      <c r="AH26" s="66" t="e">
        <f>NA()</f>
        <v>#N/A</v>
      </c>
      <c r="AI26" s="66" t="e">
        <f>NA()</f>
        <v>#N/A</v>
      </c>
      <c r="AJ26" s="66" t="e">
        <f>NA()</f>
        <v>#N/A</v>
      </c>
      <c r="AK26" s="66" t="e">
        <f>NA()</f>
        <v>#N/A</v>
      </c>
      <c r="AL26" s="66" t="e">
        <f>NA()</f>
        <v>#N/A</v>
      </c>
      <c r="AM26" s="66" t="e">
        <f>NA()</f>
        <v>#N/A</v>
      </c>
      <c r="AN26" s="66" t="e">
        <f>NA()</f>
        <v>#N/A</v>
      </c>
      <c r="AO26" s="66">
        <v>4</v>
      </c>
      <c r="AP26" s="66" t="e">
        <f>NA()</f>
        <v>#N/A</v>
      </c>
      <c r="AQ26" s="66" t="e">
        <f>NA()</f>
        <v>#N/A</v>
      </c>
      <c r="AR26" s="66" t="e">
        <f>NA()</f>
        <v>#N/A</v>
      </c>
      <c r="AS26" s="66" t="e">
        <f>NA()</f>
        <v>#N/A</v>
      </c>
      <c r="AT26" s="66" t="e">
        <f>NA()</f>
        <v>#N/A</v>
      </c>
      <c r="AU26" s="66" t="e">
        <f>NA()</f>
        <v>#N/A</v>
      </c>
      <c r="AV26" s="66" t="e">
        <f>NA()</f>
        <v>#N/A</v>
      </c>
      <c r="AW26" s="66" t="e">
        <f>NA()</f>
        <v>#N/A</v>
      </c>
      <c r="AX26" s="66" t="e">
        <f>NA()</f>
        <v>#N/A</v>
      </c>
      <c r="AY26" s="66" t="e">
        <f>NA()</f>
        <v>#N/A</v>
      </c>
      <c r="AZ26" s="66" t="e">
        <f>NA()</f>
        <v>#N/A</v>
      </c>
      <c r="BA26" s="66" t="e">
        <f>NA()</f>
        <v>#N/A</v>
      </c>
      <c r="BB26" s="66" t="e">
        <f>NA()</f>
        <v>#N/A</v>
      </c>
      <c r="BC26" s="66" t="e">
        <f>NA()</f>
        <v>#N/A</v>
      </c>
      <c r="BD26" s="66">
        <v>10</v>
      </c>
      <c r="BE26" s="66">
        <v>3</v>
      </c>
      <c r="BF26" s="66" t="e">
        <f>NA()</f>
        <v>#N/A</v>
      </c>
      <c r="BG26" s="66" t="e">
        <f>NA()</f>
        <v>#N/A</v>
      </c>
      <c r="BH26" s="66" t="e">
        <f>NA()</f>
        <v>#N/A</v>
      </c>
      <c r="BI26" s="66" t="e">
        <f>NA()</f>
        <v>#N/A</v>
      </c>
      <c r="BJ26" s="66" t="e">
        <f>NA()</f>
        <v>#N/A</v>
      </c>
      <c r="BK26" s="66">
        <v>0</v>
      </c>
      <c r="BL26" s="66" t="e">
        <f>NA()</f>
        <v>#N/A</v>
      </c>
      <c r="BM26" s="66" t="e">
        <f>NA()</f>
        <v>#N/A</v>
      </c>
      <c r="BN26" s="66" t="e">
        <f>NA()</f>
        <v>#N/A</v>
      </c>
      <c r="BO26" s="66" t="e">
        <f>NA()</f>
        <v>#N/A</v>
      </c>
      <c r="BP26" s="66" t="e">
        <f>NA()</f>
        <v>#N/A</v>
      </c>
      <c r="BQ26" s="66" t="e">
        <f>NA()</f>
        <v>#N/A</v>
      </c>
      <c r="BR26" s="66" t="e">
        <f>NA()</f>
        <v>#N/A</v>
      </c>
      <c r="BS26" s="66" t="e">
        <f>NA()</f>
        <v>#N/A</v>
      </c>
      <c r="BT26" s="93"/>
      <c r="BU26" s="89" t="str">
        <f t="shared" si="10"/>
        <v>Jupiter Fly-by</v>
      </c>
      <c r="BV26" s="97"/>
      <c r="BW26" s="97"/>
      <c r="BX26" s="97"/>
      <c r="BY26" s="97"/>
      <c r="BZ26" s="97"/>
      <c r="CA26" s="97"/>
      <c r="CB26" s="97"/>
      <c r="CC26" s="97"/>
      <c r="CD26" s="96">
        <v>2</v>
      </c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6">
        <v>-1</v>
      </c>
      <c r="CT26" s="96"/>
      <c r="CU26" s="97"/>
      <c r="CV26" s="97"/>
      <c r="CW26" s="97"/>
      <c r="CX26" s="97"/>
      <c r="CY26" s="97"/>
      <c r="CZ26" s="96">
        <v>2</v>
      </c>
      <c r="DA26" s="96"/>
      <c r="DB26" s="96"/>
      <c r="DC26" s="96"/>
      <c r="DD26" s="96"/>
      <c r="DE26" s="96"/>
      <c r="DF26" s="96"/>
      <c r="DG26" s="96"/>
      <c r="DH26" s="97"/>
      <c r="DI26" s="62" t="str">
        <f t="shared" si="11"/>
        <v>Jupiter Fly-by</v>
      </c>
      <c r="DJ26" s="91"/>
      <c r="DK26" s="91"/>
      <c r="DL26" s="91"/>
      <c r="DM26" s="91"/>
      <c r="DN26" s="91"/>
      <c r="DO26" s="91"/>
      <c r="DP26" s="91"/>
      <c r="DQ26" s="91"/>
      <c r="DR26" s="91"/>
      <c r="DS26" s="91"/>
      <c r="DT26" s="91"/>
      <c r="DU26" s="91"/>
      <c r="DV26" s="91"/>
      <c r="DW26" s="91"/>
      <c r="DX26" s="91"/>
      <c r="DY26" s="91"/>
      <c r="DZ26" s="91"/>
      <c r="EA26" s="91"/>
      <c r="EB26" s="91"/>
      <c r="EC26" s="91"/>
      <c r="ED26" s="91"/>
      <c r="EE26" s="91"/>
      <c r="EF26" s="91"/>
      <c r="EG26" s="91">
        <v>1</v>
      </c>
      <c r="EH26" s="91"/>
      <c r="EI26" s="91"/>
      <c r="EJ26" s="91"/>
      <c r="EK26" s="91"/>
      <c r="EL26" s="91"/>
      <c r="EM26" s="91"/>
      <c r="EN26" s="91"/>
      <c r="EO26" s="91"/>
      <c r="EP26" s="91"/>
      <c r="EQ26" s="91"/>
      <c r="ER26" s="91"/>
      <c r="ES26" s="91"/>
      <c r="ET26" s="91"/>
      <c r="EU26" s="91"/>
      <c r="EV26" s="91"/>
      <c r="EW26" s="64"/>
      <c r="EX26" s="72">
        <v>1976</v>
      </c>
      <c r="EY26" s="81"/>
      <c r="EZ26" s="81"/>
      <c r="FA26" s="81"/>
      <c r="FB26" s="80"/>
      <c r="FC26" s="81"/>
      <c r="FD26" s="81"/>
    </row>
    <row r="27" spans="1:160" ht="12" customHeight="1" x14ac:dyDescent="0.15">
      <c r="A27" s="4"/>
      <c r="B27" s="125"/>
      <c r="C27" s="119"/>
      <c r="D27" s="128"/>
      <c r="E27" s="131"/>
      <c r="F27" s="166"/>
      <c r="G27" s="134"/>
      <c r="H27" s="115"/>
      <c r="I27" s="117"/>
      <c r="J27" s="119"/>
      <c r="K27" s="119"/>
      <c r="L27" s="122"/>
      <c r="M27" s="99"/>
      <c r="N27" s="99"/>
      <c r="O27" s="101"/>
      <c r="P27" s="13">
        <v>3</v>
      </c>
      <c r="Q27" s="14"/>
      <c r="R27" s="13" t="str">
        <f>_xlfn.XLOOKUP(Q27, $AB$5:$AB$10, $AC$5:$AC$10, "", 0)</f>
        <v/>
      </c>
      <c r="S27" s="13" t="str">
        <f>IF(Q27="Ion Thruster", 5 * I27, _xlfn.XLOOKUP(Q27, $AB$5:$AB$10, $AD$5:$AD$10, "", 0))</f>
        <v/>
      </c>
      <c r="T27" s="15"/>
      <c r="U27" s="13" t="str">
        <f t="shared" si="42"/>
        <v/>
      </c>
      <c r="V27" s="13" t="str">
        <f t="shared" si="43"/>
        <v/>
      </c>
      <c r="W27" s="107" t="s">
        <v>48</v>
      </c>
      <c r="X27" s="109" t="str">
        <f>IF(B25="", "", K25*U29)</f>
        <v/>
      </c>
      <c r="Y27" s="45"/>
      <c r="Z27" s="5"/>
      <c r="AA27" s="82"/>
      <c r="AB27" s="64"/>
      <c r="AC27" s="64"/>
      <c r="AD27" s="64"/>
      <c r="AE27" s="159"/>
      <c r="AF27" s="62" t="s">
        <v>54</v>
      </c>
      <c r="AG27" s="66" t="e">
        <f>NA()</f>
        <v>#N/A</v>
      </c>
      <c r="AH27" s="66" t="e">
        <f>NA()</f>
        <v>#N/A</v>
      </c>
      <c r="AI27" s="66" t="e">
        <f>NA()</f>
        <v>#N/A</v>
      </c>
      <c r="AJ27" s="66" t="e">
        <f>NA()</f>
        <v>#N/A</v>
      </c>
      <c r="AK27" s="66" t="e">
        <f>NA()</f>
        <v>#N/A</v>
      </c>
      <c r="AL27" s="66" t="e">
        <f>NA()</f>
        <v>#N/A</v>
      </c>
      <c r="AM27" s="66" t="e">
        <f>NA()</f>
        <v>#N/A</v>
      </c>
      <c r="AN27" s="66" t="e">
        <f>NA()</f>
        <v>#N/A</v>
      </c>
      <c r="AO27" s="66" t="e">
        <f>NA()</f>
        <v>#N/A</v>
      </c>
      <c r="AP27" s="66" t="e">
        <f>NA()</f>
        <v>#N/A</v>
      </c>
      <c r="AQ27" s="66" t="e">
        <f>NA()</f>
        <v>#N/A</v>
      </c>
      <c r="AR27" s="66" t="e">
        <f>NA()</f>
        <v>#N/A</v>
      </c>
      <c r="AS27" s="66" t="e">
        <f>NA()</f>
        <v>#N/A</v>
      </c>
      <c r="AT27" s="66" t="e">
        <f>NA()</f>
        <v>#N/A</v>
      </c>
      <c r="AU27" s="66" t="e">
        <f>NA()</f>
        <v>#N/A</v>
      </c>
      <c r="AV27" s="66" t="e">
        <f>NA()</f>
        <v>#N/A</v>
      </c>
      <c r="AW27" s="66" t="e">
        <f>NA()</f>
        <v>#N/A</v>
      </c>
      <c r="AX27" s="66" t="e">
        <f>NA()</f>
        <v>#N/A</v>
      </c>
      <c r="AY27" s="66" t="e">
        <f>NA()</f>
        <v>#N/A</v>
      </c>
      <c r="AZ27" s="66" t="e">
        <f>NA()</f>
        <v>#N/A</v>
      </c>
      <c r="BA27" s="66" t="e">
        <f>NA()</f>
        <v>#N/A</v>
      </c>
      <c r="BB27" s="66" t="e">
        <f>NA()</f>
        <v>#N/A</v>
      </c>
      <c r="BC27" s="66">
        <v>10</v>
      </c>
      <c r="BD27" s="66" t="e">
        <f>NA()</f>
        <v>#N/A</v>
      </c>
      <c r="BE27" s="66" t="e">
        <f>NA()</f>
        <v>#N/A</v>
      </c>
      <c r="BF27" s="66">
        <v>5</v>
      </c>
      <c r="BG27" s="66">
        <v>2</v>
      </c>
      <c r="BH27" s="66">
        <v>3</v>
      </c>
      <c r="BI27" s="66" t="e">
        <f>NA()</f>
        <v>#N/A</v>
      </c>
      <c r="BJ27" s="66">
        <v>2</v>
      </c>
      <c r="BK27" s="66" t="e">
        <f>NA()</f>
        <v>#N/A</v>
      </c>
      <c r="BL27" s="66" t="e">
        <f>NA()</f>
        <v>#N/A</v>
      </c>
      <c r="BM27" s="66" t="e">
        <f>NA()</f>
        <v>#N/A</v>
      </c>
      <c r="BN27" s="66" t="e">
        <f>NA()</f>
        <v>#N/A</v>
      </c>
      <c r="BO27" s="66" t="e">
        <f>NA()</f>
        <v>#N/A</v>
      </c>
      <c r="BP27" s="66" t="e">
        <f>NA()</f>
        <v>#N/A</v>
      </c>
      <c r="BQ27" s="66" t="e">
        <f>NA()</f>
        <v>#N/A</v>
      </c>
      <c r="BR27" s="66" t="e">
        <f>NA()</f>
        <v>#N/A</v>
      </c>
      <c r="BS27" s="66" t="e">
        <f>NA()</f>
        <v>#N/A</v>
      </c>
      <c r="BT27" s="90"/>
      <c r="BU27" s="89" t="str">
        <f t="shared" si="10"/>
        <v>Jupiter Orbit</v>
      </c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6">
        <v>-1</v>
      </c>
      <c r="CS27" s="97"/>
      <c r="CT27" s="97"/>
      <c r="CU27" s="96">
        <v>-1</v>
      </c>
      <c r="CV27" s="96">
        <v>-1</v>
      </c>
      <c r="CW27" s="96">
        <v>-1</v>
      </c>
      <c r="CX27" s="97"/>
      <c r="CY27" s="96">
        <v>-1</v>
      </c>
      <c r="CZ27" s="97"/>
      <c r="DA27" s="97"/>
      <c r="DB27" s="97"/>
      <c r="DC27" s="97"/>
      <c r="DD27" s="97"/>
      <c r="DE27" s="97"/>
      <c r="DF27" s="97"/>
      <c r="DG27" s="97"/>
      <c r="DH27" s="97"/>
      <c r="DI27" s="62" t="str">
        <f t="shared" si="11"/>
        <v>Jupiter Orbit</v>
      </c>
      <c r="DJ27" s="91"/>
      <c r="DK27" s="91"/>
      <c r="DL27" s="91"/>
      <c r="DM27" s="91"/>
      <c r="DN27" s="91"/>
      <c r="DO27" s="91"/>
      <c r="DP27" s="91"/>
      <c r="DQ27" s="91"/>
      <c r="DR27" s="91"/>
      <c r="DS27" s="91"/>
      <c r="DT27" s="91"/>
      <c r="DU27" s="91"/>
      <c r="DV27" s="91"/>
      <c r="DW27" s="91"/>
      <c r="DX27" s="91"/>
      <c r="DY27" s="91"/>
      <c r="DZ27" s="91"/>
      <c r="EA27" s="91"/>
      <c r="EB27" s="91"/>
      <c r="EC27" s="91"/>
      <c r="ED27" s="91"/>
      <c r="EE27" s="91"/>
      <c r="EF27" s="91"/>
      <c r="EG27" s="91"/>
      <c r="EH27" s="91"/>
      <c r="EI27" s="91"/>
      <c r="EJ27" s="91"/>
      <c r="EK27" s="91"/>
      <c r="EL27" s="91"/>
      <c r="EM27" s="91"/>
      <c r="EN27" s="91"/>
      <c r="EO27" s="91"/>
      <c r="EP27" s="91"/>
      <c r="EQ27" s="91"/>
      <c r="ER27" s="91"/>
      <c r="ES27" s="91"/>
      <c r="ET27" s="91"/>
      <c r="EU27" s="91"/>
      <c r="EV27" s="91"/>
      <c r="EW27" s="64"/>
      <c r="EX27" s="72">
        <v>1977</v>
      </c>
      <c r="EY27" s="81"/>
      <c r="EZ27" s="81"/>
      <c r="FA27" s="81"/>
      <c r="FB27" s="80"/>
      <c r="FC27" s="81"/>
      <c r="FD27" s="81"/>
    </row>
    <row r="28" spans="1:160" ht="12" customHeight="1" x14ac:dyDescent="0.15">
      <c r="A28" s="4"/>
      <c r="B28" s="125"/>
      <c r="C28" s="119"/>
      <c r="D28" s="128"/>
      <c r="E28" s="131"/>
      <c r="F28" s="166"/>
      <c r="G28" s="134"/>
      <c r="H28" s="115"/>
      <c r="I28" s="117"/>
      <c r="J28" s="119"/>
      <c r="K28" s="119"/>
      <c r="L28" s="122"/>
      <c r="M28" s="99"/>
      <c r="N28" s="99"/>
      <c r="O28" s="101"/>
      <c r="P28" s="13">
        <v>4</v>
      </c>
      <c r="Q28" s="14"/>
      <c r="R28" s="13" t="str">
        <f>_xlfn.XLOOKUP(Q28, $AB$5:$AB$10, $AC$5:$AC$10, "", 0)</f>
        <v/>
      </c>
      <c r="S28" s="13" t="str">
        <f>IF(Q28="Ion Thruster", 5 * I28, _xlfn.XLOOKUP(Q28, $AB$5:$AB$10, $AD$5:$AD$10, "", 0))</f>
        <v/>
      </c>
      <c r="T28" s="15"/>
      <c r="U28" s="13" t="str">
        <f t="shared" si="42"/>
        <v/>
      </c>
      <c r="V28" s="13" t="str">
        <f t="shared" si="43"/>
        <v/>
      </c>
      <c r="W28" s="108"/>
      <c r="X28" s="110"/>
      <c r="Y28" s="44"/>
      <c r="Z28" s="5"/>
      <c r="AA28" s="82"/>
      <c r="AB28" s="64"/>
      <c r="AC28" s="64"/>
      <c r="AD28" s="64"/>
      <c r="AE28" s="159"/>
      <c r="AF28" s="62" t="s">
        <v>55</v>
      </c>
      <c r="AG28" s="66" t="e">
        <f>NA()</f>
        <v>#N/A</v>
      </c>
      <c r="AH28" s="66" t="e">
        <f>NA()</f>
        <v>#N/A</v>
      </c>
      <c r="AI28" s="66" t="e">
        <f>NA()</f>
        <v>#N/A</v>
      </c>
      <c r="AJ28" s="66" t="e">
        <f>NA()</f>
        <v>#N/A</v>
      </c>
      <c r="AK28" s="66" t="e">
        <f>NA()</f>
        <v>#N/A</v>
      </c>
      <c r="AL28" s="66" t="e">
        <f>NA()</f>
        <v>#N/A</v>
      </c>
      <c r="AM28" s="66" t="e">
        <f>NA()</f>
        <v>#N/A</v>
      </c>
      <c r="AN28" s="66" t="e">
        <f>NA()</f>
        <v>#N/A</v>
      </c>
      <c r="AO28" s="66" t="e">
        <f>NA()</f>
        <v>#N/A</v>
      </c>
      <c r="AP28" s="66" t="e">
        <f>NA()</f>
        <v>#N/A</v>
      </c>
      <c r="AQ28" s="66" t="e">
        <f>NA()</f>
        <v>#N/A</v>
      </c>
      <c r="AR28" s="66" t="e">
        <f>NA()</f>
        <v>#N/A</v>
      </c>
      <c r="AS28" s="66" t="e">
        <f>NA()</f>
        <v>#N/A</v>
      </c>
      <c r="AT28" s="66" t="e">
        <f>NA()</f>
        <v>#N/A</v>
      </c>
      <c r="AU28" s="66" t="e">
        <f>NA()</f>
        <v>#N/A</v>
      </c>
      <c r="AV28" s="66" t="e">
        <f>NA()</f>
        <v>#N/A</v>
      </c>
      <c r="AW28" s="66" t="e">
        <f>NA()</f>
        <v>#N/A</v>
      </c>
      <c r="AX28" s="66" t="e">
        <f>NA()</f>
        <v>#N/A</v>
      </c>
      <c r="AY28" s="66" t="e">
        <f>NA()</f>
        <v>#N/A</v>
      </c>
      <c r="AZ28" s="66" t="e">
        <f>NA()</f>
        <v>#N/A</v>
      </c>
      <c r="BA28" s="66" t="e">
        <f>NA()</f>
        <v>#N/A</v>
      </c>
      <c r="BB28" s="66" t="e">
        <f>NA()</f>
        <v>#N/A</v>
      </c>
      <c r="BC28" s="66">
        <v>5</v>
      </c>
      <c r="BD28" s="66">
        <v>5</v>
      </c>
      <c r="BE28" s="66" t="e">
        <f>NA()</f>
        <v>#N/A</v>
      </c>
      <c r="BF28" s="66" t="e">
        <f>NA()</f>
        <v>#N/A</v>
      </c>
      <c r="BG28" s="66" t="e">
        <f>NA()</f>
        <v>#N/A</v>
      </c>
      <c r="BH28" s="66" t="e">
        <f>NA()</f>
        <v>#N/A</v>
      </c>
      <c r="BI28" s="66" t="e">
        <f>NA()</f>
        <v>#N/A</v>
      </c>
      <c r="BJ28" s="66" t="e">
        <f>NA()</f>
        <v>#N/A</v>
      </c>
      <c r="BK28" s="66" t="e">
        <f>NA()</f>
        <v>#N/A</v>
      </c>
      <c r="BL28" s="66" t="e">
        <f>NA()</f>
        <v>#N/A</v>
      </c>
      <c r="BM28" s="66" t="e">
        <f>NA()</f>
        <v>#N/A</v>
      </c>
      <c r="BN28" s="66" t="e">
        <f>NA()</f>
        <v>#N/A</v>
      </c>
      <c r="BO28" s="66" t="e">
        <f>NA()</f>
        <v>#N/A</v>
      </c>
      <c r="BP28" s="66" t="e">
        <f>NA()</f>
        <v>#N/A</v>
      </c>
      <c r="BQ28" s="66" t="e">
        <f>NA()</f>
        <v>#N/A</v>
      </c>
      <c r="BR28" s="66" t="e">
        <f>NA()</f>
        <v>#N/A</v>
      </c>
      <c r="BS28" s="66" t="e">
        <f>NA()</f>
        <v>#N/A</v>
      </c>
      <c r="BT28" s="90"/>
      <c r="BU28" s="89" t="str">
        <f t="shared" si="10"/>
        <v>Callisto</v>
      </c>
      <c r="BV28" s="97"/>
      <c r="BW28" s="97"/>
      <c r="BX28" s="97"/>
      <c r="BY28" s="97"/>
      <c r="BZ28" s="97"/>
      <c r="CA28" s="97"/>
      <c r="CB28" s="97"/>
      <c r="CC28" s="97"/>
      <c r="CD28" s="97"/>
      <c r="CE28" s="97"/>
      <c r="CF28" s="97"/>
      <c r="CG28" s="97"/>
      <c r="CH28" s="97"/>
      <c r="CI28" s="97"/>
      <c r="CJ28" s="97"/>
      <c r="CK28" s="97"/>
      <c r="CL28" s="97"/>
      <c r="CM28" s="97"/>
      <c r="CN28" s="97"/>
      <c r="CO28" s="97"/>
      <c r="CP28" s="97"/>
      <c r="CQ28" s="97"/>
      <c r="CR28" s="97"/>
      <c r="CS28" s="96">
        <v>-1</v>
      </c>
      <c r="CT28" s="97"/>
      <c r="CU28" s="97"/>
      <c r="CV28" s="97"/>
      <c r="CW28" s="97"/>
      <c r="CX28" s="97"/>
      <c r="CY28" s="97"/>
      <c r="CZ28" s="97"/>
      <c r="DA28" s="97"/>
      <c r="DB28" s="97"/>
      <c r="DC28" s="97"/>
      <c r="DD28" s="97"/>
      <c r="DE28" s="97"/>
      <c r="DF28" s="97"/>
      <c r="DG28" s="97"/>
      <c r="DH28" s="97"/>
      <c r="DI28" s="62" t="str">
        <f t="shared" si="11"/>
        <v>Callisto</v>
      </c>
      <c r="DJ28" s="91"/>
      <c r="DK28" s="91"/>
      <c r="DL28" s="91"/>
      <c r="DM28" s="91"/>
      <c r="DN28" s="91"/>
      <c r="DO28" s="91"/>
      <c r="DP28" s="91"/>
      <c r="DQ28" s="91"/>
      <c r="DR28" s="91"/>
      <c r="DS28" s="91"/>
      <c r="DT28" s="91"/>
      <c r="DU28" s="91"/>
      <c r="DV28" s="91"/>
      <c r="DW28" s="91"/>
      <c r="DX28" s="91"/>
      <c r="DY28" s="91"/>
      <c r="DZ28" s="91"/>
      <c r="EA28" s="91"/>
      <c r="EB28" s="91"/>
      <c r="EC28" s="91"/>
      <c r="ED28" s="91"/>
      <c r="EE28" s="91"/>
      <c r="EF28" s="91"/>
      <c r="EG28" s="91"/>
      <c r="EH28" s="91"/>
      <c r="EI28" s="91"/>
      <c r="EJ28" s="91"/>
      <c r="EK28" s="91"/>
      <c r="EL28" s="91"/>
      <c r="EM28" s="91"/>
      <c r="EN28" s="91"/>
      <c r="EO28" s="91"/>
      <c r="EP28" s="91"/>
      <c r="EQ28" s="91"/>
      <c r="ER28" s="91"/>
      <c r="ES28" s="91"/>
      <c r="ET28" s="91"/>
      <c r="EU28" s="91"/>
      <c r="EV28" s="91"/>
      <c r="EW28" s="64"/>
      <c r="EX28" s="72">
        <v>1978</v>
      </c>
      <c r="EY28" s="81"/>
      <c r="EZ28" s="81"/>
      <c r="FA28" s="81"/>
      <c r="FB28" s="80"/>
      <c r="FC28" s="81"/>
      <c r="FD28" s="81"/>
    </row>
    <row r="29" spans="1:160" ht="12" customHeight="1" x14ac:dyDescent="0.15">
      <c r="A29" s="4"/>
      <c r="B29" s="143"/>
      <c r="C29" s="141"/>
      <c r="D29" s="144"/>
      <c r="E29" s="145"/>
      <c r="F29" s="167"/>
      <c r="G29" s="146"/>
      <c r="H29" s="115"/>
      <c r="I29" s="140"/>
      <c r="J29" s="141"/>
      <c r="K29" s="141"/>
      <c r="L29" s="142"/>
      <c r="M29" s="136"/>
      <c r="N29" s="136"/>
      <c r="O29" s="114"/>
      <c r="P29" s="137"/>
      <c r="Q29" s="138"/>
      <c r="R29" s="138"/>
      <c r="S29" s="139"/>
      <c r="T29" s="16" t="s">
        <v>47</v>
      </c>
      <c r="U29" s="17" t="str">
        <f t="shared" ref="U29" si="44">IF(O25="","",O25+SUM(U25:U28))</f>
        <v/>
      </c>
      <c r="V29" s="17" t="str">
        <f>IF(B25="", "", SUM(V25:V28))</f>
        <v/>
      </c>
      <c r="W29" s="18" t="s">
        <v>41</v>
      </c>
      <c r="X29" s="19" t="str">
        <f t="shared" ref="X29" si="45">IF($B25="","",IF(V29 &gt;= X27, "Y", "N"))</f>
        <v/>
      </c>
      <c r="Y29" s="46"/>
      <c r="Z29" s="5"/>
      <c r="AA29" s="82"/>
      <c r="AB29" s="64"/>
      <c r="AC29" s="64"/>
      <c r="AD29" s="64"/>
      <c r="AE29" s="159"/>
      <c r="AF29" s="62" t="s">
        <v>56</v>
      </c>
      <c r="AG29" s="66" t="e">
        <f>NA()</f>
        <v>#N/A</v>
      </c>
      <c r="AH29" s="66" t="e">
        <f>NA()</f>
        <v>#N/A</v>
      </c>
      <c r="AI29" s="66" t="e">
        <f>NA()</f>
        <v>#N/A</v>
      </c>
      <c r="AJ29" s="66" t="e">
        <f>NA()</f>
        <v>#N/A</v>
      </c>
      <c r="AK29" s="66" t="e">
        <f>NA()</f>
        <v>#N/A</v>
      </c>
      <c r="AL29" s="66" t="e">
        <f>NA()</f>
        <v>#N/A</v>
      </c>
      <c r="AM29" s="66" t="e">
        <f>NA()</f>
        <v>#N/A</v>
      </c>
      <c r="AN29" s="66" t="e">
        <f>NA()</f>
        <v>#N/A</v>
      </c>
      <c r="AO29" s="66" t="e">
        <f>NA()</f>
        <v>#N/A</v>
      </c>
      <c r="AP29" s="66" t="e">
        <f>NA()</f>
        <v>#N/A</v>
      </c>
      <c r="AQ29" s="66" t="e">
        <f>NA()</f>
        <v>#N/A</v>
      </c>
      <c r="AR29" s="66" t="e">
        <f>NA()</f>
        <v>#N/A</v>
      </c>
      <c r="AS29" s="66" t="e">
        <f>NA()</f>
        <v>#N/A</v>
      </c>
      <c r="AT29" s="66" t="e">
        <f>NA()</f>
        <v>#N/A</v>
      </c>
      <c r="AU29" s="66" t="e">
        <f>NA()</f>
        <v>#N/A</v>
      </c>
      <c r="AV29" s="66" t="e">
        <f>NA()</f>
        <v>#N/A</v>
      </c>
      <c r="AW29" s="66" t="e">
        <f>NA()</f>
        <v>#N/A</v>
      </c>
      <c r="AX29" s="66" t="e">
        <f>NA()</f>
        <v>#N/A</v>
      </c>
      <c r="AY29" s="66" t="e">
        <f>NA()</f>
        <v>#N/A</v>
      </c>
      <c r="AZ29" s="66" t="e">
        <f>NA()</f>
        <v>#N/A</v>
      </c>
      <c r="BA29" s="66" t="e">
        <f>NA()</f>
        <v>#N/A</v>
      </c>
      <c r="BB29" s="66" t="e">
        <f>NA()</f>
        <v>#N/A</v>
      </c>
      <c r="BC29" s="66" t="e">
        <f>NA()</f>
        <v>#N/A</v>
      </c>
      <c r="BD29" s="66">
        <v>2</v>
      </c>
      <c r="BE29" s="66" t="e">
        <f>NA()</f>
        <v>#N/A</v>
      </c>
      <c r="BF29" s="66" t="e">
        <f>NA()</f>
        <v>#N/A</v>
      </c>
      <c r="BG29" s="66" t="e">
        <f>NA()</f>
        <v>#N/A</v>
      </c>
      <c r="BH29" s="66" t="e">
        <f>NA()</f>
        <v>#N/A</v>
      </c>
      <c r="BI29" s="66" t="e">
        <f>NA()</f>
        <v>#N/A</v>
      </c>
      <c r="BJ29" s="66" t="e">
        <f>NA()</f>
        <v>#N/A</v>
      </c>
      <c r="BK29" s="66" t="e">
        <f>NA()</f>
        <v>#N/A</v>
      </c>
      <c r="BL29" s="66" t="e">
        <f>NA()</f>
        <v>#N/A</v>
      </c>
      <c r="BM29" s="66" t="e">
        <f>NA()</f>
        <v>#N/A</v>
      </c>
      <c r="BN29" s="66" t="e">
        <f>NA()</f>
        <v>#N/A</v>
      </c>
      <c r="BO29" s="66" t="e">
        <f>NA()</f>
        <v>#N/A</v>
      </c>
      <c r="BP29" s="66" t="e">
        <f>NA()</f>
        <v>#N/A</v>
      </c>
      <c r="BQ29" s="66" t="e">
        <f>NA()</f>
        <v>#N/A</v>
      </c>
      <c r="BR29" s="66" t="e">
        <f>NA()</f>
        <v>#N/A</v>
      </c>
      <c r="BS29" s="66" t="e">
        <f>NA()</f>
        <v>#N/A</v>
      </c>
      <c r="BT29" s="90"/>
      <c r="BU29" s="89" t="str">
        <f t="shared" si="10"/>
        <v>Europa</v>
      </c>
      <c r="BV29" s="97"/>
      <c r="BW29" s="97"/>
      <c r="BX29" s="97"/>
      <c r="BY29" s="97"/>
      <c r="BZ29" s="97"/>
      <c r="CA29" s="97"/>
      <c r="CB29" s="97"/>
      <c r="CC29" s="97"/>
      <c r="CD29" s="97"/>
      <c r="CE29" s="97"/>
      <c r="CF29" s="97"/>
      <c r="CG29" s="97"/>
      <c r="CH29" s="97"/>
      <c r="CI29" s="97"/>
      <c r="CJ29" s="97"/>
      <c r="CK29" s="97"/>
      <c r="CL29" s="97"/>
      <c r="CM29" s="97"/>
      <c r="CN29" s="97"/>
      <c r="CO29" s="97"/>
      <c r="CP29" s="97"/>
      <c r="CQ29" s="97"/>
      <c r="CR29" s="97"/>
      <c r="CS29" s="96">
        <v>-1</v>
      </c>
      <c r="CT29" s="97"/>
      <c r="CU29" s="97"/>
      <c r="CV29" s="97"/>
      <c r="CW29" s="97"/>
      <c r="CX29" s="97"/>
      <c r="CY29" s="97"/>
      <c r="CZ29" s="97"/>
      <c r="DA29" s="97"/>
      <c r="DB29" s="97"/>
      <c r="DC29" s="97"/>
      <c r="DD29" s="97"/>
      <c r="DE29" s="97"/>
      <c r="DF29" s="97"/>
      <c r="DG29" s="97"/>
      <c r="DH29" s="97"/>
      <c r="DI29" s="62" t="str">
        <f t="shared" si="11"/>
        <v>Europa</v>
      </c>
      <c r="DJ29" s="91"/>
      <c r="DK29" s="91"/>
      <c r="DL29" s="91"/>
      <c r="DM29" s="91"/>
      <c r="DN29" s="91"/>
      <c r="DO29" s="91"/>
      <c r="DP29" s="91"/>
      <c r="DQ29" s="91"/>
      <c r="DR29" s="91"/>
      <c r="DS29" s="91"/>
      <c r="DT29" s="91"/>
      <c r="DU29" s="91"/>
      <c r="DV29" s="91"/>
      <c r="DW29" s="91"/>
      <c r="DX29" s="91"/>
      <c r="DY29" s="91"/>
      <c r="DZ29" s="91"/>
      <c r="EA29" s="91"/>
      <c r="EB29" s="91"/>
      <c r="EC29" s="91"/>
      <c r="ED29" s="91"/>
      <c r="EE29" s="91"/>
      <c r="EF29" s="91"/>
      <c r="EG29" s="91"/>
      <c r="EH29" s="91"/>
      <c r="EI29" s="91"/>
      <c r="EJ29" s="91"/>
      <c r="EK29" s="91"/>
      <c r="EL29" s="91"/>
      <c r="EM29" s="91"/>
      <c r="EN29" s="91"/>
      <c r="EO29" s="91"/>
      <c r="EP29" s="91"/>
      <c r="EQ29" s="91"/>
      <c r="ER29" s="91"/>
      <c r="ES29" s="91"/>
      <c r="ET29" s="91"/>
      <c r="EU29" s="91"/>
      <c r="EV29" s="91"/>
      <c r="EW29" s="64"/>
      <c r="EX29" s="72">
        <v>1979</v>
      </c>
      <c r="EY29" s="81"/>
      <c r="EZ29" s="81"/>
      <c r="FA29" s="81"/>
      <c r="FB29" s="80"/>
      <c r="FC29" s="81"/>
      <c r="FD29" s="81"/>
    </row>
    <row r="30" spans="1:160" ht="12" customHeight="1" x14ac:dyDescent="0.15">
      <c r="A30" s="4"/>
      <c r="B30" s="124"/>
      <c r="C30" s="98" t="str">
        <f t="shared" ref="C30" si="46">IF(B30="", "", "to")</f>
        <v/>
      </c>
      <c r="D30" s="127"/>
      <c r="E30" s="130" t="str">
        <f t="shared" ref="E30" si="47">IF(B30="","",IF(BT30&lt;0,BT30,""))</f>
        <v/>
      </c>
      <c r="F30" s="121" t="s">
        <v>85</v>
      </c>
      <c r="G30" s="133" t="str">
        <f t="shared" ref="G30" si="48">IF(B30="","",IF(OR(BT30&gt;0,AND(BT30&lt;0,F30="Y")),ABS(BT30),0))</f>
        <v/>
      </c>
      <c r="H30" s="115"/>
      <c r="I30" s="117" t="str">
        <f t="shared" ref="I30" si="49">IF(B30="","",ROUNDUP(G30*H30,0))</f>
        <v/>
      </c>
      <c r="J30" s="119" t="str" cm="1">
        <f t="array" ref="J30">IF(B30="", "", _xlfn.XLOOKUP(B30, Origins, _xlfn.XLOOKUP(D30, Destinations, Maneuver_Difficulties,"")))</f>
        <v/>
      </c>
      <c r="K30" s="119" t="str">
        <f t="shared" ref="K30" si="50">IF(AND(H30&lt;1, H30&gt;0), ROUNDUP(J30/H30, 0), J30)</f>
        <v/>
      </c>
      <c r="L30" s="121"/>
      <c r="M30" s="98" t="str">
        <f>IF(B30="","",IF(ISNA(FB30),"-",IF(AND(L30-FC30 &gt;= 0, MOD(L30-FC30,FD30)=0),"Y","N")))</f>
        <v/>
      </c>
      <c r="N30" s="98" t="str">
        <f t="shared" ref="N30" si="51">IF(L30="", "", L30+I30)</f>
        <v/>
      </c>
      <c r="O30" s="101"/>
      <c r="P30" s="13">
        <v>1</v>
      </c>
      <c r="Q30" s="14"/>
      <c r="R30" s="13" t="str">
        <f>_xlfn.XLOOKUP(Q30, $AB$5:$AB$10, $AC$5:$AC$10, "", 0)</f>
        <v/>
      </c>
      <c r="S30" s="13" t="str">
        <f>IF(Q30="Ion Thruster", 5 * I30, _xlfn.XLOOKUP(Q30, $AB$5:$AB$10, $AD$5:$AD$10, "", 0))</f>
        <v/>
      </c>
      <c r="T30" s="15"/>
      <c r="U30" s="13" t="str">
        <f t="shared" ref="U30:U33" si="52">IF(R30="", "", R30*T30)</f>
        <v/>
      </c>
      <c r="V30" s="13" t="str">
        <f t="shared" ref="V30:V33" si="53">IF(S30="", "", S30*T30)</f>
        <v/>
      </c>
      <c r="W30" s="103"/>
      <c r="X30" s="104"/>
      <c r="Y30" s="43"/>
      <c r="Z30" s="5"/>
      <c r="AA30" s="82"/>
      <c r="AB30" s="64"/>
      <c r="AC30" s="64"/>
      <c r="AD30" s="64"/>
      <c r="AE30" s="159"/>
      <c r="AF30" s="62" t="s">
        <v>57</v>
      </c>
      <c r="AG30" s="66" t="e">
        <f>NA()</f>
        <v>#N/A</v>
      </c>
      <c r="AH30" s="66" t="e">
        <f>NA()</f>
        <v>#N/A</v>
      </c>
      <c r="AI30" s="66" t="e">
        <f>NA()</f>
        <v>#N/A</v>
      </c>
      <c r="AJ30" s="66" t="e">
        <f>NA()</f>
        <v>#N/A</v>
      </c>
      <c r="AK30" s="66" t="e">
        <f>NA()</f>
        <v>#N/A</v>
      </c>
      <c r="AL30" s="66" t="e">
        <f>NA()</f>
        <v>#N/A</v>
      </c>
      <c r="AM30" s="66" t="e">
        <f>NA()</f>
        <v>#N/A</v>
      </c>
      <c r="AN30" s="66" t="e">
        <f>NA()</f>
        <v>#N/A</v>
      </c>
      <c r="AO30" s="66" t="e">
        <f>NA()</f>
        <v>#N/A</v>
      </c>
      <c r="AP30" s="66" t="e">
        <f>NA()</f>
        <v>#N/A</v>
      </c>
      <c r="AQ30" s="66" t="e">
        <f>NA()</f>
        <v>#N/A</v>
      </c>
      <c r="AR30" s="66" t="e">
        <f>NA()</f>
        <v>#N/A</v>
      </c>
      <c r="AS30" s="66" t="e">
        <f>NA()</f>
        <v>#N/A</v>
      </c>
      <c r="AT30" s="66" t="e">
        <f>NA()</f>
        <v>#N/A</v>
      </c>
      <c r="AU30" s="66" t="e">
        <f>NA()</f>
        <v>#N/A</v>
      </c>
      <c r="AV30" s="66" t="e">
        <f>NA()</f>
        <v>#N/A</v>
      </c>
      <c r="AW30" s="66" t="e">
        <f>NA()</f>
        <v>#N/A</v>
      </c>
      <c r="AX30" s="66" t="e">
        <f>NA()</f>
        <v>#N/A</v>
      </c>
      <c r="AY30" s="66" t="e">
        <f>NA()</f>
        <v>#N/A</v>
      </c>
      <c r="AZ30" s="66" t="e">
        <f>NA()</f>
        <v>#N/A</v>
      </c>
      <c r="BA30" s="66" t="e">
        <f>NA()</f>
        <v>#N/A</v>
      </c>
      <c r="BB30" s="66" t="e">
        <f>NA()</f>
        <v>#N/A</v>
      </c>
      <c r="BC30" s="66" t="e">
        <f>NA()</f>
        <v>#N/A</v>
      </c>
      <c r="BD30" s="66">
        <v>3</v>
      </c>
      <c r="BE30" s="66" t="e">
        <f>NA()</f>
        <v>#N/A</v>
      </c>
      <c r="BF30" s="66" t="e">
        <f>NA()</f>
        <v>#N/A</v>
      </c>
      <c r="BG30" s="66" t="e">
        <f>NA()</f>
        <v>#N/A</v>
      </c>
      <c r="BH30" s="66" t="e">
        <f>NA()</f>
        <v>#N/A</v>
      </c>
      <c r="BI30" s="66">
        <v>2</v>
      </c>
      <c r="BJ30" s="66" t="e">
        <f>NA()</f>
        <v>#N/A</v>
      </c>
      <c r="BK30" s="66" t="e">
        <f>NA()</f>
        <v>#N/A</v>
      </c>
      <c r="BL30" s="66" t="e">
        <f>NA()</f>
        <v>#N/A</v>
      </c>
      <c r="BM30" s="66" t="e">
        <f>NA()</f>
        <v>#N/A</v>
      </c>
      <c r="BN30" s="66" t="e">
        <f>NA()</f>
        <v>#N/A</v>
      </c>
      <c r="BO30" s="66" t="e">
        <f>NA()</f>
        <v>#N/A</v>
      </c>
      <c r="BP30" s="66" t="e">
        <f>NA()</f>
        <v>#N/A</v>
      </c>
      <c r="BQ30" s="66" t="e">
        <f>NA()</f>
        <v>#N/A</v>
      </c>
      <c r="BR30" s="66" t="e">
        <f>NA()</f>
        <v>#N/A</v>
      </c>
      <c r="BS30" s="66" t="e">
        <f>NA()</f>
        <v>#N/A</v>
      </c>
      <c r="BT30" s="94" t="e" cm="1">
        <f t="array" ref="BT30">_xlfn.XLOOKUP(B30,Origins,_xlfn.XLOOKUP(D30,Destinations,Maneuver_Years))</f>
        <v>#N/A</v>
      </c>
      <c r="BU30" s="89" t="str">
        <f t="shared" si="10"/>
        <v>Ganymede Orbit</v>
      </c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97"/>
      <c r="CK30" s="97"/>
      <c r="CL30" s="97"/>
      <c r="CM30" s="97"/>
      <c r="CN30" s="97"/>
      <c r="CO30" s="97"/>
      <c r="CP30" s="97"/>
      <c r="CQ30" s="97"/>
      <c r="CR30" s="97"/>
      <c r="CS30" s="96">
        <v>-1</v>
      </c>
      <c r="CT30" s="97"/>
      <c r="CU30" s="97"/>
      <c r="CV30" s="97"/>
      <c r="CW30" s="97"/>
      <c r="CX30" s="97"/>
      <c r="CY30" s="97"/>
      <c r="CZ30" s="97"/>
      <c r="DA30" s="97"/>
      <c r="DB30" s="97"/>
      <c r="DC30" s="97"/>
      <c r="DD30" s="97"/>
      <c r="DE30" s="97"/>
      <c r="DF30" s="97"/>
      <c r="DG30" s="97"/>
      <c r="DH30" s="97"/>
      <c r="DI30" s="62" t="str">
        <f t="shared" si="11"/>
        <v>Ganymede Orbit</v>
      </c>
      <c r="DJ30" s="91"/>
      <c r="DK30" s="91"/>
      <c r="DL30" s="91"/>
      <c r="DM30" s="91"/>
      <c r="DN30" s="91"/>
      <c r="DO30" s="91"/>
      <c r="DP30" s="91"/>
      <c r="DQ30" s="91"/>
      <c r="DR30" s="91"/>
      <c r="DS30" s="91"/>
      <c r="DT30" s="91"/>
      <c r="DU30" s="91"/>
      <c r="DV30" s="91"/>
      <c r="DW30" s="91"/>
      <c r="DX30" s="91"/>
      <c r="DY30" s="91"/>
      <c r="DZ30" s="91"/>
      <c r="EA30" s="91"/>
      <c r="EB30" s="91"/>
      <c r="EC30" s="91"/>
      <c r="ED30" s="91"/>
      <c r="EE30" s="91"/>
      <c r="EF30" s="91"/>
      <c r="EG30" s="91"/>
      <c r="EH30" s="91"/>
      <c r="EI30" s="91"/>
      <c r="EJ30" s="91"/>
      <c r="EK30" s="91"/>
      <c r="EL30" s="91"/>
      <c r="EM30" s="91"/>
      <c r="EN30" s="91"/>
      <c r="EO30" s="91"/>
      <c r="EP30" s="91"/>
      <c r="EQ30" s="91"/>
      <c r="ER30" s="91"/>
      <c r="ES30" s="91"/>
      <c r="ET30" s="91"/>
      <c r="EU30" s="91"/>
      <c r="EV30" s="91"/>
      <c r="EW30" s="64"/>
      <c r="EX30" s="72">
        <v>1980</v>
      </c>
      <c r="EY30" s="81"/>
      <c r="EZ30" s="81"/>
      <c r="FA30" s="81"/>
      <c r="FB30" s="80" t="e">
        <f>_xlfn.XLOOKUP(_xlfn.CONCAT($B30, ",", $D30), $EY$5:$EY$12, $EY$5:$EY$12)</f>
        <v>#N/A</v>
      </c>
      <c r="FC30" s="80" t="e">
        <f>_xlfn.XLOOKUP($FB30, $EY$5:$EY$12, $EZ$5:$EZ$12)</f>
        <v>#N/A</v>
      </c>
      <c r="FD30" s="80" t="e">
        <f>_xlfn.XLOOKUP($FB30, $EY$5:$EY$12, $FA$5:$FA$12)</f>
        <v>#N/A</v>
      </c>
    </row>
    <row r="31" spans="1:160" ht="12" customHeight="1" x14ac:dyDescent="0.15">
      <c r="A31" s="4"/>
      <c r="B31" s="125"/>
      <c r="C31" s="119"/>
      <c r="D31" s="128"/>
      <c r="E31" s="131"/>
      <c r="F31" s="166"/>
      <c r="G31" s="134"/>
      <c r="H31" s="115"/>
      <c r="I31" s="117"/>
      <c r="J31" s="119"/>
      <c r="K31" s="119"/>
      <c r="L31" s="122"/>
      <c r="M31" s="99"/>
      <c r="N31" s="99"/>
      <c r="O31" s="101"/>
      <c r="P31" s="13">
        <v>2</v>
      </c>
      <c r="Q31" s="14"/>
      <c r="R31" s="13" t="str">
        <f>_xlfn.XLOOKUP(Q31, $AB$5:$AB$10, $AC$5:$AC$10, "", 0)</f>
        <v/>
      </c>
      <c r="S31" s="13" t="str">
        <f>IF(Q31="Ion Thruster", 5 * I31, _xlfn.XLOOKUP(Q31, $AB$5:$AB$10, $AD$5:$AD$10, "", 0))</f>
        <v/>
      </c>
      <c r="T31" s="15"/>
      <c r="U31" s="13" t="str">
        <f t="shared" si="52"/>
        <v/>
      </c>
      <c r="V31" s="13" t="str">
        <f t="shared" si="53"/>
        <v/>
      </c>
      <c r="W31" s="105"/>
      <c r="X31" s="106"/>
      <c r="Y31" s="44"/>
      <c r="Z31" s="5"/>
      <c r="AA31" s="82"/>
      <c r="AB31" s="64"/>
      <c r="AC31" s="64"/>
      <c r="AD31" s="64"/>
      <c r="AE31" s="159"/>
      <c r="AF31" s="62" t="s">
        <v>59</v>
      </c>
      <c r="AG31" s="66" t="e">
        <f>NA()</f>
        <v>#N/A</v>
      </c>
      <c r="AH31" s="66" t="e">
        <f>NA()</f>
        <v>#N/A</v>
      </c>
      <c r="AI31" s="66" t="e">
        <f>NA()</f>
        <v>#N/A</v>
      </c>
      <c r="AJ31" s="66" t="e">
        <f>NA()</f>
        <v>#N/A</v>
      </c>
      <c r="AK31" s="66" t="e">
        <f>NA()</f>
        <v>#N/A</v>
      </c>
      <c r="AL31" s="66" t="e">
        <f>NA()</f>
        <v>#N/A</v>
      </c>
      <c r="AM31" s="66" t="e">
        <f>NA()</f>
        <v>#N/A</v>
      </c>
      <c r="AN31" s="66" t="e">
        <f>NA()</f>
        <v>#N/A</v>
      </c>
      <c r="AO31" s="66" t="e">
        <f>NA()</f>
        <v>#N/A</v>
      </c>
      <c r="AP31" s="66" t="e">
        <f>NA()</f>
        <v>#N/A</v>
      </c>
      <c r="AQ31" s="66" t="e">
        <f>NA()</f>
        <v>#N/A</v>
      </c>
      <c r="AR31" s="66" t="e">
        <f>NA()</f>
        <v>#N/A</v>
      </c>
      <c r="AS31" s="66" t="e">
        <f>NA()</f>
        <v>#N/A</v>
      </c>
      <c r="AT31" s="66" t="e">
        <f>NA()</f>
        <v>#N/A</v>
      </c>
      <c r="AU31" s="66" t="e">
        <f>NA()</f>
        <v>#N/A</v>
      </c>
      <c r="AV31" s="66" t="e">
        <f>NA()</f>
        <v>#N/A</v>
      </c>
      <c r="AW31" s="66" t="e">
        <f>NA()</f>
        <v>#N/A</v>
      </c>
      <c r="AX31" s="66" t="e">
        <f>NA()</f>
        <v>#N/A</v>
      </c>
      <c r="AY31" s="66" t="e">
        <f>NA()</f>
        <v>#N/A</v>
      </c>
      <c r="AZ31" s="66" t="e">
        <f>NA()</f>
        <v>#N/A</v>
      </c>
      <c r="BA31" s="66" t="e">
        <f>NA()</f>
        <v>#N/A</v>
      </c>
      <c r="BB31" s="66" t="e">
        <f>NA()</f>
        <v>#N/A</v>
      </c>
      <c r="BC31" s="66" t="e">
        <f>NA()</f>
        <v>#N/A</v>
      </c>
      <c r="BD31" s="66" t="e">
        <f>NA()</f>
        <v>#N/A</v>
      </c>
      <c r="BE31" s="66" t="e">
        <f>NA()</f>
        <v>#N/A</v>
      </c>
      <c r="BF31" s="66" t="e">
        <f>NA()</f>
        <v>#N/A</v>
      </c>
      <c r="BG31" s="66" t="e">
        <f>NA()</f>
        <v>#N/A</v>
      </c>
      <c r="BH31" s="66">
        <v>2</v>
      </c>
      <c r="BI31" s="66" t="e">
        <f>NA()</f>
        <v>#N/A</v>
      </c>
      <c r="BJ31" s="66" t="e">
        <f>NA()</f>
        <v>#N/A</v>
      </c>
      <c r="BK31" s="66" t="e">
        <f>NA()</f>
        <v>#N/A</v>
      </c>
      <c r="BL31" s="66" t="e">
        <f>NA()</f>
        <v>#N/A</v>
      </c>
      <c r="BM31" s="66" t="e">
        <f>NA()</f>
        <v>#N/A</v>
      </c>
      <c r="BN31" s="66" t="e">
        <f>NA()</f>
        <v>#N/A</v>
      </c>
      <c r="BO31" s="66" t="e">
        <f>NA()</f>
        <v>#N/A</v>
      </c>
      <c r="BP31" s="66" t="e">
        <f>NA()</f>
        <v>#N/A</v>
      </c>
      <c r="BQ31" s="66" t="e">
        <f>NA()</f>
        <v>#N/A</v>
      </c>
      <c r="BR31" s="66" t="e">
        <f>NA()</f>
        <v>#N/A</v>
      </c>
      <c r="BS31" s="66" t="e">
        <f>NA()</f>
        <v>#N/A</v>
      </c>
      <c r="BT31" s="93"/>
      <c r="BU31" s="89" t="str">
        <f t="shared" si="10"/>
        <v>Ganymede</v>
      </c>
      <c r="BV31" s="97"/>
      <c r="BW31" s="97"/>
      <c r="BX31" s="97"/>
      <c r="BY31" s="97"/>
      <c r="BZ31" s="97"/>
      <c r="CA31" s="97"/>
      <c r="CB31" s="97"/>
      <c r="CC31" s="97"/>
      <c r="CD31" s="97"/>
      <c r="CE31" s="97"/>
      <c r="CF31" s="97"/>
      <c r="CG31" s="97"/>
      <c r="CH31" s="97"/>
      <c r="CI31" s="97"/>
      <c r="CJ31" s="97"/>
      <c r="CK31" s="97"/>
      <c r="CL31" s="97"/>
      <c r="CM31" s="97"/>
      <c r="CN31" s="97"/>
      <c r="CO31" s="97"/>
      <c r="CP31" s="97"/>
      <c r="CQ31" s="97"/>
      <c r="CR31" s="97"/>
      <c r="CS31" s="97"/>
      <c r="CT31" s="97"/>
      <c r="CU31" s="97"/>
      <c r="CV31" s="97"/>
      <c r="CW31" s="97"/>
      <c r="CX31" s="97"/>
      <c r="CY31" s="97"/>
      <c r="CZ31" s="97"/>
      <c r="DA31" s="97"/>
      <c r="DB31" s="97"/>
      <c r="DC31" s="97"/>
      <c r="DD31" s="97"/>
      <c r="DE31" s="97"/>
      <c r="DF31" s="97"/>
      <c r="DG31" s="97"/>
      <c r="DH31" s="97"/>
      <c r="DI31" s="62" t="str">
        <f t="shared" si="11"/>
        <v>Ganymede</v>
      </c>
      <c r="DJ31" s="91"/>
      <c r="DK31" s="91"/>
      <c r="DL31" s="91"/>
      <c r="DM31" s="91"/>
      <c r="DN31" s="91"/>
      <c r="DO31" s="91"/>
      <c r="DP31" s="91"/>
      <c r="DQ31" s="91"/>
      <c r="DR31" s="91"/>
      <c r="DS31" s="91"/>
      <c r="DT31" s="91"/>
      <c r="DU31" s="91"/>
      <c r="DV31" s="91"/>
      <c r="DW31" s="91"/>
      <c r="DX31" s="91"/>
      <c r="DY31" s="91"/>
      <c r="DZ31" s="91"/>
      <c r="EA31" s="91"/>
      <c r="EB31" s="91"/>
      <c r="EC31" s="91"/>
      <c r="ED31" s="91"/>
      <c r="EE31" s="91"/>
      <c r="EF31" s="91"/>
      <c r="EG31" s="91"/>
      <c r="EH31" s="91"/>
      <c r="EI31" s="91"/>
      <c r="EJ31" s="91"/>
      <c r="EK31" s="91"/>
      <c r="EL31" s="91"/>
      <c r="EM31" s="91"/>
      <c r="EN31" s="91"/>
      <c r="EO31" s="91"/>
      <c r="EP31" s="91"/>
      <c r="EQ31" s="91"/>
      <c r="ER31" s="91"/>
      <c r="ES31" s="91"/>
      <c r="ET31" s="91"/>
      <c r="EU31" s="91"/>
      <c r="EV31" s="91"/>
      <c r="EW31" s="64"/>
      <c r="EX31" s="72">
        <v>1981</v>
      </c>
      <c r="EY31" s="81"/>
      <c r="EZ31" s="81"/>
      <c r="FA31" s="81"/>
      <c r="FB31" s="80"/>
      <c r="FC31" s="81"/>
      <c r="FD31" s="81"/>
    </row>
    <row r="32" spans="1:160" ht="12" customHeight="1" x14ac:dyDescent="0.15">
      <c r="A32" s="4"/>
      <c r="B32" s="125"/>
      <c r="C32" s="119"/>
      <c r="D32" s="128"/>
      <c r="E32" s="131"/>
      <c r="F32" s="166"/>
      <c r="G32" s="134"/>
      <c r="H32" s="115"/>
      <c r="I32" s="117"/>
      <c r="J32" s="119"/>
      <c r="K32" s="119"/>
      <c r="L32" s="122"/>
      <c r="M32" s="99"/>
      <c r="N32" s="99"/>
      <c r="O32" s="101"/>
      <c r="P32" s="13">
        <v>3</v>
      </c>
      <c r="Q32" s="14"/>
      <c r="R32" s="13" t="str">
        <f>_xlfn.XLOOKUP(Q32, $AB$5:$AB$10, $AC$5:$AC$10, "", 0)</f>
        <v/>
      </c>
      <c r="S32" s="13" t="str">
        <f>IF(Q32="Ion Thruster", 5 * I32, _xlfn.XLOOKUP(Q32, $AB$5:$AB$10, $AD$5:$AD$10, "", 0))</f>
        <v/>
      </c>
      <c r="T32" s="15"/>
      <c r="U32" s="13" t="str">
        <f t="shared" si="52"/>
        <v/>
      </c>
      <c r="V32" s="13" t="str">
        <f t="shared" si="53"/>
        <v/>
      </c>
      <c r="W32" s="107" t="s">
        <v>48</v>
      </c>
      <c r="X32" s="109" t="str">
        <f>IF(B30="", "", K30*U34)</f>
        <v/>
      </c>
      <c r="Y32" s="45"/>
      <c r="Z32" s="5"/>
      <c r="AA32" s="82"/>
      <c r="AB32" s="64"/>
      <c r="AC32" s="64"/>
      <c r="AD32" s="64"/>
      <c r="AE32" s="159"/>
      <c r="AF32" s="62" t="s">
        <v>58</v>
      </c>
      <c r="AG32" s="66" t="e">
        <f>NA()</f>
        <v>#N/A</v>
      </c>
      <c r="AH32" s="66" t="e">
        <f>NA()</f>
        <v>#N/A</v>
      </c>
      <c r="AI32" s="66" t="e">
        <f>NA()</f>
        <v>#N/A</v>
      </c>
      <c r="AJ32" s="66" t="e">
        <f>NA()</f>
        <v>#N/A</v>
      </c>
      <c r="AK32" s="66" t="e">
        <f>NA()</f>
        <v>#N/A</v>
      </c>
      <c r="AL32" s="66" t="e">
        <f>NA()</f>
        <v>#N/A</v>
      </c>
      <c r="AM32" s="66" t="e">
        <f>NA()</f>
        <v>#N/A</v>
      </c>
      <c r="AN32" s="66" t="e">
        <f>NA()</f>
        <v>#N/A</v>
      </c>
      <c r="AO32" s="66" t="e">
        <f>NA()</f>
        <v>#N/A</v>
      </c>
      <c r="AP32" s="66" t="e">
        <f>NA()</f>
        <v>#N/A</v>
      </c>
      <c r="AQ32" s="66" t="e">
        <f>NA()</f>
        <v>#N/A</v>
      </c>
      <c r="AR32" s="66" t="e">
        <f>NA()</f>
        <v>#N/A</v>
      </c>
      <c r="AS32" s="66" t="e">
        <f>NA()</f>
        <v>#N/A</v>
      </c>
      <c r="AT32" s="66" t="e">
        <f>NA()</f>
        <v>#N/A</v>
      </c>
      <c r="AU32" s="66" t="e">
        <f>NA()</f>
        <v>#N/A</v>
      </c>
      <c r="AV32" s="66" t="e">
        <f>NA()</f>
        <v>#N/A</v>
      </c>
      <c r="AW32" s="66" t="e">
        <f>NA()</f>
        <v>#N/A</v>
      </c>
      <c r="AX32" s="66" t="e">
        <f>NA()</f>
        <v>#N/A</v>
      </c>
      <c r="AY32" s="66" t="e">
        <f>NA()</f>
        <v>#N/A</v>
      </c>
      <c r="AZ32" s="66" t="e">
        <f>NA()</f>
        <v>#N/A</v>
      </c>
      <c r="BA32" s="66" t="e">
        <f>NA()</f>
        <v>#N/A</v>
      </c>
      <c r="BB32" s="66" t="e">
        <f>NA()</f>
        <v>#N/A</v>
      </c>
      <c r="BC32" s="66" t="e">
        <f>NA()</f>
        <v>#N/A</v>
      </c>
      <c r="BD32" s="66">
        <v>2</v>
      </c>
      <c r="BE32" s="66" t="e">
        <f>NA()</f>
        <v>#N/A</v>
      </c>
      <c r="BF32" s="66" t="e">
        <f>NA()</f>
        <v>#N/A</v>
      </c>
      <c r="BG32" s="66" t="e">
        <f>NA()</f>
        <v>#N/A</v>
      </c>
      <c r="BH32" s="66" t="e">
        <f>NA()</f>
        <v>#N/A</v>
      </c>
      <c r="BI32" s="66" t="e">
        <f>NA()</f>
        <v>#N/A</v>
      </c>
      <c r="BJ32" s="66" t="e">
        <f>NA()</f>
        <v>#N/A</v>
      </c>
      <c r="BK32" s="66" t="e">
        <f>NA()</f>
        <v>#N/A</v>
      </c>
      <c r="BL32" s="66" t="e">
        <f>NA()</f>
        <v>#N/A</v>
      </c>
      <c r="BM32" s="66" t="e">
        <f>NA()</f>
        <v>#N/A</v>
      </c>
      <c r="BN32" s="66" t="e">
        <f>NA()</f>
        <v>#N/A</v>
      </c>
      <c r="BO32" s="66" t="e">
        <f>NA()</f>
        <v>#N/A</v>
      </c>
      <c r="BP32" s="66" t="e">
        <f>NA()</f>
        <v>#N/A</v>
      </c>
      <c r="BQ32" s="66" t="e">
        <f>NA()</f>
        <v>#N/A</v>
      </c>
      <c r="BR32" s="66" t="e">
        <f>NA()</f>
        <v>#N/A</v>
      </c>
      <c r="BS32" s="66" t="e">
        <f>NA()</f>
        <v>#N/A</v>
      </c>
      <c r="BT32" s="90"/>
      <c r="BU32" s="89" t="str">
        <f t="shared" si="10"/>
        <v>Io</v>
      </c>
      <c r="BV32" s="97"/>
      <c r="BW32" s="97"/>
      <c r="BX32" s="97"/>
      <c r="BY32" s="97"/>
      <c r="BZ32" s="97"/>
      <c r="CA32" s="97"/>
      <c r="CB32" s="97"/>
      <c r="CC32" s="97"/>
      <c r="CD32" s="97"/>
      <c r="CE32" s="97"/>
      <c r="CF32" s="97"/>
      <c r="CG32" s="97"/>
      <c r="CH32" s="97"/>
      <c r="CI32" s="97"/>
      <c r="CJ32" s="97"/>
      <c r="CK32" s="97"/>
      <c r="CL32" s="97"/>
      <c r="CM32" s="97"/>
      <c r="CN32" s="97"/>
      <c r="CO32" s="97"/>
      <c r="CP32" s="97"/>
      <c r="CQ32" s="97"/>
      <c r="CR32" s="97"/>
      <c r="CS32" s="96">
        <v>-1</v>
      </c>
      <c r="CT32" s="97"/>
      <c r="CU32" s="97"/>
      <c r="CV32" s="97"/>
      <c r="CW32" s="97"/>
      <c r="CX32" s="97"/>
      <c r="CY32" s="97"/>
      <c r="CZ32" s="97"/>
      <c r="DA32" s="97"/>
      <c r="DB32" s="97"/>
      <c r="DC32" s="97"/>
      <c r="DD32" s="97"/>
      <c r="DE32" s="97"/>
      <c r="DF32" s="97"/>
      <c r="DG32" s="97"/>
      <c r="DH32" s="97"/>
      <c r="DI32" s="62" t="str">
        <f t="shared" si="11"/>
        <v>Io</v>
      </c>
      <c r="DJ32" s="91"/>
      <c r="DK32" s="91"/>
      <c r="DL32" s="91"/>
      <c r="DM32" s="91"/>
      <c r="DN32" s="91"/>
      <c r="DO32" s="91"/>
      <c r="DP32" s="91"/>
      <c r="DQ32" s="91"/>
      <c r="DR32" s="91"/>
      <c r="DS32" s="91"/>
      <c r="DT32" s="91"/>
      <c r="DU32" s="91"/>
      <c r="DV32" s="91"/>
      <c r="DW32" s="91"/>
      <c r="DX32" s="91"/>
      <c r="DY32" s="91"/>
      <c r="DZ32" s="91"/>
      <c r="EA32" s="91"/>
      <c r="EB32" s="91"/>
      <c r="EC32" s="91"/>
      <c r="ED32" s="91"/>
      <c r="EE32" s="91"/>
      <c r="EF32" s="91"/>
      <c r="EG32" s="91"/>
      <c r="EH32" s="91"/>
      <c r="EI32" s="91"/>
      <c r="EJ32" s="91"/>
      <c r="EK32" s="91"/>
      <c r="EL32" s="91"/>
      <c r="EM32" s="91"/>
      <c r="EN32" s="91"/>
      <c r="EO32" s="91"/>
      <c r="EP32" s="91"/>
      <c r="EQ32" s="91"/>
      <c r="ER32" s="91"/>
      <c r="ES32" s="91"/>
      <c r="ET32" s="91"/>
      <c r="EU32" s="91"/>
      <c r="EV32" s="91"/>
      <c r="EW32" s="64"/>
      <c r="EX32" s="72">
        <v>1982</v>
      </c>
      <c r="EY32" s="81"/>
      <c r="EZ32" s="81"/>
      <c r="FA32" s="81"/>
      <c r="FB32" s="80"/>
      <c r="FC32" s="81"/>
      <c r="FD32" s="81"/>
    </row>
    <row r="33" spans="1:160" ht="12" customHeight="1" x14ac:dyDescent="0.15">
      <c r="A33" s="4"/>
      <c r="B33" s="125"/>
      <c r="C33" s="119"/>
      <c r="D33" s="128"/>
      <c r="E33" s="131"/>
      <c r="F33" s="166"/>
      <c r="G33" s="134"/>
      <c r="H33" s="115"/>
      <c r="I33" s="117"/>
      <c r="J33" s="119"/>
      <c r="K33" s="119"/>
      <c r="L33" s="122"/>
      <c r="M33" s="99"/>
      <c r="N33" s="99"/>
      <c r="O33" s="101"/>
      <c r="P33" s="13">
        <v>4</v>
      </c>
      <c r="Q33" s="14"/>
      <c r="R33" s="13" t="str">
        <f>_xlfn.XLOOKUP(Q33, $AB$5:$AB$10, $AC$5:$AC$10, "", 0)</f>
        <v/>
      </c>
      <c r="S33" s="13" t="str">
        <f>IF(Q33="Ion Thruster", 5 * I33, _xlfn.XLOOKUP(Q33, $AB$5:$AB$10, $AD$5:$AD$10, "", 0))</f>
        <v/>
      </c>
      <c r="T33" s="15"/>
      <c r="U33" s="13" t="str">
        <f t="shared" si="52"/>
        <v/>
      </c>
      <c r="V33" s="13" t="str">
        <f t="shared" si="53"/>
        <v/>
      </c>
      <c r="W33" s="108"/>
      <c r="X33" s="110"/>
      <c r="Y33" s="44"/>
      <c r="Z33" s="5"/>
      <c r="AA33" s="82"/>
      <c r="AB33" s="64"/>
      <c r="AC33" s="64"/>
      <c r="AD33" s="64"/>
      <c r="AE33" s="159"/>
      <c r="AF33" s="62" t="s">
        <v>52</v>
      </c>
      <c r="AG33" s="66" t="e">
        <f>NA()</f>
        <v>#N/A</v>
      </c>
      <c r="AH33" s="66" t="e">
        <f>NA()</f>
        <v>#N/A</v>
      </c>
      <c r="AI33" s="66" t="e">
        <f>NA()</f>
        <v>#N/A</v>
      </c>
      <c r="AJ33" s="66" t="e">
        <f>NA()</f>
        <v>#N/A</v>
      </c>
      <c r="AK33" s="66" t="e">
        <f>NA()</f>
        <v>#N/A</v>
      </c>
      <c r="AL33" s="66" t="e">
        <f>NA()</f>
        <v>#N/A</v>
      </c>
      <c r="AM33" s="66" t="e">
        <f>NA()</f>
        <v>#N/A</v>
      </c>
      <c r="AN33" s="66" t="e">
        <f>NA()</f>
        <v>#N/A</v>
      </c>
      <c r="AO33" s="66">
        <v>3</v>
      </c>
      <c r="AP33" s="66" t="e">
        <f>NA()</f>
        <v>#N/A</v>
      </c>
      <c r="AQ33" s="66" t="e">
        <f>NA()</f>
        <v>#N/A</v>
      </c>
      <c r="AR33" s="66" t="e">
        <f>NA()</f>
        <v>#N/A</v>
      </c>
      <c r="AS33" s="66" t="e">
        <f>NA()</f>
        <v>#N/A</v>
      </c>
      <c r="AT33" s="66" t="e">
        <f>NA()</f>
        <v>#N/A</v>
      </c>
      <c r="AU33" s="66" t="e">
        <f>NA()</f>
        <v>#N/A</v>
      </c>
      <c r="AV33" s="66" t="e">
        <f>NA()</f>
        <v>#N/A</v>
      </c>
      <c r="AW33" s="66" t="e">
        <f>NA()</f>
        <v>#N/A</v>
      </c>
      <c r="AX33" s="66" t="e">
        <f>NA()</f>
        <v>#N/A</v>
      </c>
      <c r="AY33" s="66" t="e">
        <f>NA()</f>
        <v>#N/A</v>
      </c>
      <c r="AZ33" s="66" t="e">
        <f>NA()</f>
        <v>#N/A</v>
      </c>
      <c r="BA33" s="66" t="e">
        <f>NA()</f>
        <v>#N/A</v>
      </c>
      <c r="BB33" s="66" t="e">
        <f>NA()</f>
        <v>#N/A</v>
      </c>
      <c r="BC33" s="66" t="e">
        <f>NA()</f>
        <v>#N/A</v>
      </c>
      <c r="BD33" s="66" t="e">
        <f>NA()</f>
        <v>#N/A</v>
      </c>
      <c r="BE33" s="66" t="e">
        <f>NA()</f>
        <v>#N/A</v>
      </c>
      <c r="BF33" s="66" t="e">
        <f>NA()</f>
        <v>#N/A</v>
      </c>
      <c r="BG33" s="66" t="e">
        <f>NA()</f>
        <v>#N/A</v>
      </c>
      <c r="BH33" s="66" t="e">
        <f>NA()</f>
        <v>#N/A</v>
      </c>
      <c r="BI33" s="66" t="e">
        <f>NA()</f>
        <v>#N/A</v>
      </c>
      <c r="BJ33" s="66" t="e">
        <f>NA()</f>
        <v>#N/A</v>
      </c>
      <c r="BK33" s="66" t="e">
        <f>NA()</f>
        <v>#N/A</v>
      </c>
      <c r="BL33" s="66">
        <v>7</v>
      </c>
      <c r="BM33" s="66">
        <v>1</v>
      </c>
      <c r="BN33" s="66" t="e">
        <f>NA()</f>
        <v>#N/A</v>
      </c>
      <c r="BO33" s="66" t="e">
        <f>NA()</f>
        <v>#N/A</v>
      </c>
      <c r="BP33" s="66" t="e">
        <f>NA()</f>
        <v>#N/A</v>
      </c>
      <c r="BQ33" s="66" t="e">
        <f>NA()</f>
        <v>#N/A</v>
      </c>
      <c r="BR33" s="66">
        <v>0</v>
      </c>
      <c r="BS33" s="66" t="e">
        <f>NA()</f>
        <v>#N/A</v>
      </c>
      <c r="BT33" s="90"/>
      <c r="BU33" s="89" t="str">
        <f t="shared" si="10"/>
        <v>Saturn Fly-by</v>
      </c>
      <c r="BV33" s="97"/>
      <c r="BW33" s="97"/>
      <c r="BX33" s="97"/>
      <c r="BY33" s="97"/>
      <c r="BZ33" s="97"/>
      <c r="CA33" s="97"/>
      <c r="CB33" s="97"/>
      <c r="CC33" s="97"/>
      <c r="CD33" s="96">
        <v>3</v>
      </c>
      <c r="CE33" s="97"/>
      <c r="CF33" s="97"/>
      <c r="CG33" s="97"/>
      <c r="CH33" s="97"/>
      <c r="CI33" s="97"/>
      <c r="CJ33" s="97"/>
      <c r="CK33" s="97"/>
      <c r="CL33" s="97"/>
      <c r="CM33" s="97"/>
      <c r="CN33" s="97"/>
      <c r="CO33" s="97"/>
      <c r="CP33" s="97"/>
      <c r="CQ33" s="97"/>
      <c r="CR33" s="97"/>
      <c r="CS33" s="97"/>
      <c r="CT33" s="97"/>
      <c r="CU33" s="97"/>
      <c r="CV33" s="97"/>
      <c r="CW33" s="97"/>
      <c r="CX33" s="97"/>
      <c r="CY33" s="97"/>
      <c r="CZ33" s="97"/>
      <c r="DA33" s="96">
        <v>-1</v>
      </c>
      <c r="DB33" s="97"/>
      <c r="DC33" s="97"/>
      <c r="DD33" s="97"/>
      <c r="DE33" s="97"/>
      <c r="DF33" s="97"/>
      <c r="DG33" s="96">
        <v>5</v>
      </c>
      <c r="DH33" s="96"/>
      <c r="DI33" s="62" t="str">
        <f t="shared" si="11"/>
        <v>Saturn Fly-by</v>
      </c>
      <c r="DJ33" s="90"/>
      <c r="DK33" s="90"/>
      <c r="DL33" s="90"/>
      <c r="DM33" s="90"/>
      <c r="DN33" s="90"/>
      <c r="DO33" s="90"/>
      <c r="DP33" s="90"/>
      <c r="DQ33" s="90"/>
      <c r="DR33" s="90"/>
      <c r="DS33" s="90"/>
      <c r="DT33" s="90"/>
      <c r="DU33" s="90"/>
      <c r="DV33" s="90"/>
      <c r="DW33" s="90"/>
      <c r="DX33" s="90"/>
      <c r="DY33" s="90"/>
      <c r="DZ33" s="90"/>
      <c r="EA33" s="90"/>
      <c r="EB33" s="90"/>
      <c r="EC33" s="90"/>
      <c r="ED33" s="90"/>
      <c r="EE33" s="90"/>
      <c r="EF33" s="90"/>
      <c r="EG33" s="90"/>
      <c r="EH33" s="90"/>
      <c r="EI33" s="90"/>
      <c r="EJ33" s="90"/>
      <c r="EK33" s="90"/>
      <c r="EL33" s="90"/>
      <c r="EM33" s="90"/>
      <c r="EN33" s="90"/>
      <c r="EO33" s="90"/>
      <c r="EP33" s="90"/>
      <c r="EQ33" s="90"/>
      <c r="ER33" s="90"/>
      <c r="ES33" s="90"/>
      <c r="ET33" s="90"/>
      <c r="EU33" s="90"/>
      <c r="EV33" s="90"/>
      <c r="EW33" s="64"/>
      <c r="EX33" s="72">
        <v>1983</v>
      </c>
      <c r="EY33" s="81"/>
      <c r="EZ33" s="81"/>
      <c r="FA33" s="81"/>
      <c r="FB33" s="80"/>
      <c r="FC33" s="81"/>
      <c r="FD33" s="81"/>
    </row>
    <row r="34" spans="1:160" ht="12" customHeight="1" x14ac:dyDescent="0.15">
      <c r="A34" s="4"/>
      <c r="B34" s="143"/>
      <c r="C34" s="141"/>
      <c r="D34" s="144"/>
      <c r="E34" s="145"/>
      <c r="F34" s="167"/>
      <c r="G34" s="146"/>
      <c r="H34" s="115"/>
      <c r="I34" s="140"/>
      <c r="J34" s="141"/>
      <c r="K34" s="141"/>
      <c r="L34" s="142"/>
      <c r="M34" s="136"/>
      <c r="N34" s="136"/>
      <c r="O34" s="114"/>
      <c r="P34" s="137"/>
      <c r="Q34" s="138"/>
      <c r="R34" s="138"/>
      <c r="S34" s="139"/>
      <c r="T34" s="16" t="s">
        <v>47</v>
      </c>
      <c r="U34" s="17" t="str">
        <f t="shared" ref="U34" si="54">IF(O30="","",O30+SUM(U30:U33))</f>
        <v/>
      </c>
      <c r="V34" s="17" t="str">
        <f>IF(B30="", "", SUM(V30:V33))</f>
        <v/>
      </c>
      <c r="W34" s="18" t="s">
        <v>41</v>
      </c>
      <c r="X34" s="19" t="str">
        <f t="shared" ref="X34" si="55">IF($B30="","",IF(V34 &gt;= X32, "Y", "N"))</f>
        <v/>
      </c>
      <c r="Y34" s="47"/>
      <c r="Z34" s="5"/>
      <c r="AA34" s="82"/>
      <c r="AB34" s="64"/>
      <c r="AC34" s="64"/>
      <c r="AD34" s="64"/>
      <c r="AE34" s="159"/>
      <c r="AF34" s="62" t="s">
        <v>61</v>
      </c>
      <c r="AG34" s="66" t="e">
        <f>NA()</f>
        <v>#N/A</v>
      </c>
      <c r="AH34" s="66" t="e">
        <f>NA()</f>
        <v>#N/A</v>
      </c>
      <c r="AI34" s="66" t="e">
        <f>NA()</f>
        <v>#N/A</v>
      </c>
      <c r="AJ34" s="66" t="e">
        <f>NA()</f>
        <v>#N/A</v>
      </c>
      <c r="AK34" s="66" t="e">
        <f>NA()</f>
        <v>#N/A</v>
      </c>
      <c r="AL34" s="66" t="e">
        <f>NA()</f>
        <v>#N/A</v>
      </c>
      <c r="AM34" s="66" t="e">
        <f>NA()</f>
        <v>#N/A</v>
      </c>
      <c r="AN34" s="66" t="e">
        <f>NA()</f>
        <v>#N/A</v>
      </c>
      <c r="AO34" s="66" t="e">
        <f>NA()</f>
        <v>#N/A</v>
      </c>
      <c r="AP34" s="66" t="e">
        <f>NA()</f>
        <v>#N/A</v>
      </c>
      <c r="AQ34" s="66" t="e">
        <f>NA()</f>
        <v>#N/A</v>
      </c>
      <c r="AR34" s="66" t="e">
        <f>NA()</f>
        <v>#N/A</v>
      </c>
      <c r="AS34" s="66" t="e">
        <f>NA()</f>
        <v>#N/A</v>
      </c>
      <c r="AT34" s="66" t="e">
        <f>NA()</f>
        <v>#N/A</v>
      </c>
      <c r="AU34" s="66" t="e">
        <f>NA()</f>
        <v>#N/A</v>
      </c>
      <c r="AV34" s="66" t="e">
        <f>NA()</f>
        <v>#N/A</v>
      </c>
      <c r="AW34" s="66" t="e">
        <f>NA()</f>
        <v>#N/A</v>
      </c>
      <c r="AX34" s="66" t="e">
        <f>NA()</f>
        <v>#N/A</v>
      </c>
      <c r="AY34" s="66" t="e">
        <f>NA()</f>
        <v>#N/A</v>
      </c>
      <c r="AZ34" s="66" t="e">
        <f>NA()</f>
        <v>#N/A</v>
      </c>
      <c r="BA34" s="66" t="e">
        <f>NA()</f>
        <v>#N/A</v>
      </c>
      <c r="BB34" s="66" t="e">
        <f>NA()</f>
        <v>#N/A</v>
      </c>
      <c r="BC34" s="66" t="e">
        <f>NA()</f>
        <v>#N/A</v>
      </c>
      <c r="BD34" s="66" t="e">
        <f>NA()</f>
        <v>#N/A</v>
      </c>
      <c r="BE34" s="66" t="e">
        <f>NA()</f>
        <v>#N/A</v>
      </c>
      <c r="BF34" s="66" t="e">
        <f>NA()</f>
        <v>#N/A</v>
      </c>
      <c r="BG34" s="66" t="e">
        <f>NA()</f>
        <v>#N/A</v>
      </c>
      <c r="BH34" s="66" t="e">
        <f>NA()</f>
        <v>#N/A</v>
      </c>
      <c r="BI34" s="66" t="e">
        <f>NA()</f>
        <v>#N/A</v>
      </c>
      <c r="BJ34" s="66" t="e">
        <f>NA()</f>
        <v>#N/A</v>
      </c>
      <c r="BK34" s="66">
        <v>7</v>
      </c>
      <c r="BL34" s="66" t="e">
        <f>NA()</f>
        <v>#N/A</v>
      </c>
      <c r="BM34" s="66" t="e">
        <f>NA()</f>
        <v>#N/A</v>
      </c>
      <c r="BN34" s="66">
        <v>2</v>
      </c>
      <c r="BO34" s="66">
        <v>1</v>
      </c>
      <c r="BP34" s="66">
        <v>1</v>
      </c>
      <c r="BQ34" s="66">
        <v>2</v>
      </c>
      <c r="BR34" s="66" t="e">
        <f>NA()</f>
        <v>#N/A</v>
      </c>
      <c r="BS34" s="66" t="e">
        <f>NA()</f>
        <v>#N/A</v>
      </c>
      <c r="BT34" s="90"/>
      <c r="BU34" s="89" t="str">
        <f t="shared" si="10"/>
        <v>Saturn Orbit</v>
      </c>
      <c r="BV34" s="97"/>
      <c r="BW34" s="97"/>
      <c r="BX34" s="97"/>
      <c r="BY34" s="97"/>
      <c r="BZ34" s="97"/>
      <c r="CA34" s="97"/>
      <c r="CB34" s="97"/>
      <c r="CC34" s="97"/>
      <c r="CD34" s="97"/>
      <c r="CE34" s="97"/>
      <c r="CF34" s="97"/>
      <c r="CG34" s="97"/>
      <c r="CH34" s="97"/>
      <c r="CI34" s="97"/>
      <c r="CJ34" s="97"/>
      <c r="CK34" s="97"/>
      <c r="CL34" s="97"/>
      <c r="CM34" s="97"/>
      <c r="CN34" s="97"/>
      <c r="CO34" s="97"/>
      <c r="CP34" s="97"/>
      <c r="CQ34" s="97"/>
      <c r="CR34" s="97"/>
      <c r="CS34" s="97"/>
      <c r="CT34" s="97"/>
      <c r="CU34" s="97"/>
      <c r="CV34" s="97"/>
      <c r="CW34" s="97"/>
      <c r="CX34" s="97"/>
      <c r="CY34" s="97"/>
      <c r="CZ34" s="96">
        <v>-1</v>
      </c>
      <c r="DA34" s="97"/>
      <c r="DB34" s="96"/>
      <c r="DC34" s="96">
        <v>-1</v>
      </c>
      <c r="DD34" s="96"/>
      <c r="DE34" s="96"/>
      <c r="DF34" s="96">
        <v>-1</v>
      </c>
      <c r="DG34" s="97"/>
      <c r="DH34" s="97"/>
      <c r="DI34" s="62" t="str">
        <f t="shared" si="11"/>
        <v>Saturn Orbit</v>
      </c>
      <c r="DJ34" s="91"/>
      <c r="DK34" s="91"/>
      <c r="DL34" s="91"/>
      <c r="DM34" s="91"/>
      <c r="DN34" s="91"/>
      <c r="DO34" s="91"/>
      <c r="DP34" s="91"/>
      <c r="DQ34" s="91"/>
      <c r="DR34" s="91"/>
      <c r="DS34" s="91"/>
      <c r="DT34" s="91"/>
      <c r="DU34" s="91"/>
      <c r="DV34" s="91"/>
      <c r="DW34" s="91"/>
      <c r="DX34" s="91"/>
      <c r="DY34" s="91"/>
      <c r="DZ34" s="91"/>
      <c r="EA34" s="91"/>
      <c r="EB34" s="91"/>
      <c r="EC34" s="91"/>
      <c r="ED34" s="91"/>
      <c r="EE34" s="91"/>
      <c r="EF34" s="91"/>
      <c r="EG34" s="91"/>
      <c r="EH34" s="91"/>
      <c r="EI34" s="91"/>
      <c r="EJ34" s="91"/>
      <c r="EK34" s="91"/>
      <c r="EL34" s="91"/>
      <c r="EM34" s="91"/>
      <c r="EN34" s="91"/>
      <c r="EO34" s="91"/>
      <c r="EP34" s="91"/>
      <c r="EQ34" s="91"/>
      <c r="ER34" s="91"/>
      <c r="ES34" s="91"/>
      <c r="ET34" s="91"/>
      <c r="EU34" s="91"/>
      <c r="EV34" s="91"/>
      <c r="EW34" s="64"/>
      <c r="EX34" s="72">
        <v>1984</v>
      </c>
      <c r="EY34" s="81"/>
      <c r="EZ34" s="81"/>
      <c r="FA34" s="81"/>
      <c r="FB34" s="80"/>
      <c r="FC34" s="81"/>
      <c r="FD34" s="81"/>
    </row>
    <row r="35" spans="1:160" ht="12" customHeight="1" x14ac:dyDescent="0.15">
      <c r="A35" s="4"/>
      <c r="B35" s="124"/>
      <c r="C35" s="98" t="str">
        <f t="shared" ref="C35" si="56">IF(B35="", "", "to")</f>
        <v/>
      </c>
      <c r="D35" s="127"/>
      <c r="E35" s="130" t="str">
        <f t="shared" ref="E35" si="57">IF(B35="","",IF(BT35&lt;0,BT35,""))</f>
        <v/>
      </c>
      <c r="F35" s="121" t="s">
        <v>85</v>
      </c>
      <c r="G35" s="133" t="str">
        <f t="shared" ref="G35" si="58">IF(B35="","",IF(OR(BT35&gt;0,AND(BT35&lt;0,F35="Y")),ABS(BT35),0))</f>
        <v/>
      </c>
      <c r="H35" s="115"/>
      <c r="I35" s="117" t="str">
        <f t="shared" ref="I35" si="59">IF(B35="","",ROUNDUP(G35*H35,0))</f>
        <v/>
      </c>
      <c r="J35" s="119" t="str" cm="1">
        <f t="array" ref="J35">IF(B35="", "", _xlfn.XLOOKUP(B35, Origins, _xlfn.XLOOKUP(D35, Destinations, Maneuver_Difficulties,"")))</f>
        <v/>
      </c>
      <c r="K35" s="119" t="str">
        <f t="shared" ref="K35" si="60">IF(AND(H35&lt;1, H35&gt;0), ROUNDUP(J35/H35, 0), J35)</f>
        <v/>
      </c>
      <c r="L35" s="121"/>
      <c r="M35" s="98" t="str">
        <f>IF(B35="","",IF(ISNA(FB35),"-",IF(AND(L35-FC35 &gt;= 0, MOD(L35-FC35,FD35)=0),"Y","N")))</f>
        <v/>
      </c>
      <c r="N35" s="98" t="str">
        <f t="shared" ref="N35" si="61">IF(L35="", "", L35+I35)</f>
        <v/>
      </c>
      <c r="O35" s="101"/>
      <c r="P35" s="13">
        <v>1</v>
      </c>
      <c r="Q35" s="14"/>
      <c r="R35" s="13" t="str">
        <f>_xlfn.XLOOKUP(Q35, $AB$5:$AB$10, $AC$5:$AC$10, "", 0)</f>
        <v/>
      </c>
      <c r="S35" s="13" t="str">
        <f>IF(Q35="Ion Thruster", 5 * I35, _xlfn.XLOOKUP(Q35, $AB$5:$AB$10, $AD$5:$AD$10, "", 0))</f>
        <v/>
      </c>
      <c r="T35" s="15"/>
      <c r="U35" s="13" t="str">
        <f t="shared" ref="U35:U38" si="62">IF(R35="", "", R35*T35)</f>
        <v/>
      </c>
      <c r="V35" s="13" t="str">
        <f t="shared" ref="V35:V38" si="63">IF(S35="", "", S35*T35)</f>
        <v/>
      </c>
      <c r="W35" s="103"/>
      <c r="X35" s="104"/>
      <c r="Y35" s="43"/>
      <c r="Z35" s="5"/>
      <c r="AA35" s="82"/>
      <c r="AB35" s="64"/>
      <c r="AC35" s="64"/>
      <c r="AD35" s="64"/>
      <c r="AE35" s="159"/>
      <c r="AF35" s="62" t="s">
        <v>62</v>
      </c>
      <c r="AG35" s="66" t="e">
        <f>NA()</f>
        <v>#N/A</v>
      </c>
      <c r="AH35" s="66" t="e">
        <f>NA()</f>
        <v>#N/A</v>
      </c>
      <c r="AI35" s="66" t="e">
        <f>NA()</f>
        <v>#N/A</v>
      </c>
      <c r="AJ35" s="66" t="e">
        <f>NA()</f>
        <v>#N/A</v>
      </c>
      <c r="AK35" s="66" t="e">
        <f>NA()</f>
        <v>#N/A</v>
      </c>
      <c r="AL35" s="66" t="e">
        <f>NA()</f>
        <v>#N/A</v>
      </c>
      <c r="AM35" s="66" t="e">
        <f>NA()</f>
        <v>#N/A</v>
      </c>
      <c r="AN35" s="66" t="e">
        <f>NA()</f>
        <v>#N/A</v>
      </c>
      <c r="AO35" s="66" t="e">
        <f>NA()</f>
        <v>#N/A</v>
      </c>
      <c r="AP35" s="66" t="e">
        <f>NA()</f>
        <v>#N/A</v>
      </c>
      <c r="AQ35" s="66" t="e">
        <f>NA()</f>
        <v>#N/A</v>
      </c>
      <c r="AR35" s="66" t="e">
        <f>NA()</f>
        <v>#N/A</v>
      </c>
      <c r="AS35" s="66" t="e">
        <f>NA()</f>
        <v>#N/A</v>
      </c>
      <c r="AT35" s="66" t="e">
        <f>NA()</f>
        <v>#N/A</v>
      </c>
      <c r="AU35" s="66" t="e">
        <f>NA()</f>
        <v>#N/A</v>
      </c>
      <c r="AV35" s="66" t="e">
        <f>NA()</f>
        <v>#N/A</v>
      </c>
      <c r="AW35" s="66" t="e">
        <f>NA()</f>
        <v>#N/A</v>
      </c>
      <c r="AX35" s="66" t="e">
        <f>NA()</f>
        <v>#N/A</v>
      </c>
      <c r="AY35" s="66" t="e">
        <f>NA()</f>
        <v>#N/A</v>
      </c>
      <c r="AZ35" s="66" t="e">
        <f>NA()</f>
        <v>#N/A</v>
      </c>
      <c r="BA35" s="66" t="e">
        <f>NA()</f>
        <v>#N/A</v>
      </c>
      <c r="BB35" s="66" t="e">
        <f>NA()</f>
        <v>#N/A</v>
      </c>
      <c r="BC35" s="66" t="e">
        <f>NA()</f>
        <v>#N/A</v>
      </c>
      <c r="BD35" s="66" t="e">
        <f>NA()</f>
        <v>#N/A</v>
      </c>
      <c r="BE35" s="66" t="e">
        <f>NA()</f>
        <v>#N/A</v>
      </c>
      <c r="BF35" s="66" t="e">
        <f>NA()</f>
        <v>#N/A</v>
      </c>
      <c r="BG35" s="66" t="e">
        <f>NA()</f>
        <v>#N/A</v>
      </c>
      <c r="BH35" s="66" t="e">
        <f>NA()</f>
        <v>#N/A</v>
      </c>
      <c r="BI35" s="66" t="e">
        <f>NA()</f>
        <v>#N/A</v>
      </c>
      <c r="BJ35" s="66" t="e">
        <f>NA()</f>
        <v>#N/A</v>
      </c>
      <c r="BK35" s="66" t="e">
        <f>NA()</f>
        <v>#N/A</v>
      </c>
      <c r="BL35" s="66">
        <v>2</v>
      </c>
      <c r="BM35" s="66" t="e">
        <f>NA()</f>
        <v>#N/A</v>
      </c>
      <c r="BN35" s="66" t="e">
        <f>NA()</f>
        <v>#N/A</v>
      </c>
      <c r="BO35" s="66" t="e">
        <f>NA()</f>
        <v>#N/A</v>
      </c>
      <c r="BP35" s="66">
        <v>0</v>
      </c>
      <c r="BQ35" s="66" t="e">
        <f>NA()</f>
        <v>#N/A</v>
      </c>
      <c r="BR35" s="66" t="e">
        <f>NA()</f>
        <v>#N/A</v>
      </c>
      <c r="BS35" s="66" t="e">
        <f>NA()</f>
        <v>#N/A</v>
      </c>
      <c r="BT35" s="94" t="e" cm="1">
        <f t="array" ref="BT35">_xlfn.XLOOKUP(B35,Origins,_xlfn.XLOOKUP(D35,Destinations,Maneuver_Years))</f>
        <v>#N/A</v>
      </c>
      <c r="BU35" s="89" t="str">
        <f t="shared" si="10"/>
        <v>Titan Orbit</v>
      </c>
      <c r="BV35" s="97"/>
      <c r="BW35" s="97"/>
      <c r="BX35" s="97"/>
      <c r="BY35" s="97"/>
      <c r="BZ35" s="97"/>
      <c r="CA35" s="97"/>
      <c r="CB35" s="97"/>
      <c r="CC35" s="97"/>
      <c r="CD35" s="97"/>
      <c r="CE35" s="97"/>
      <c r="CF35" s="97"/>
      <c r="CG35" s="97"/>
      <c r="CH35" s="97"/>
      <c r="CI35" s="97"/>
      <c r="CJ35" s="97"/>
      <c r="CK35" s="97"/>
      <c r="CL35" s="97"/>
      <c r="CM35" s="97"/>
      <c r="CN35" s="97"/>
      <c r="CO35" s="97"/>
      <c r="CP35" s="97"/>
      <c r="CQ35" s="97"/>
      <c r="CR35" s="97"/>
      <c r="CS35" s="97"/>
      <c r="CT35" s="97"/>
      <c r="CU35" s="97"/>
      <c r="CV35" s="97"/>
      <c r="CW35" s="97"/>
      <c r="CX35" s="97"/>
      <c r="CY35" s="97"/>
      <c r="CZ35" s="97"/>
      <c r="DA35" s="96">
        <v>-1</v>
      </c>
      <c r="DB35" s="97"/>
      <c r="DC35" s="97"/>
      <c r="DD35" s="97"/>
      <c r="DE35" s="97"/>
      <c r="DF35" s="97"/>
      <c r="DG35" s="97"/>
      <c r="DH35" s="97"/>
      <c r="DI35" s="62" t="str">
        <f t="shared" si="11"/>
        <v>Titan Orbit</v>
      </c>
      <c r="DJ35" s="91"/>
      <c r="DK35" s="91"/>
      <c r="DL35" s="91"/>
      <c r="DM35" s="91"/>
      <c r="DN35" s="91"/>
      <c r="DO35" s="91"/>
      <c r="DP35" s="91"/>
      <c r="DQ35" s="91"/>
      <c r="DR35" s="91"/>
      <c r="DS35" s="91"/>
      <c r="DT35" s="91"/>
      <c r="DU35" s="91"/>
      <c r="DV35" s="91"/>
      <c r="DW35" s="91"/>
      <c r="DX35" s="91"/>
      <c r="DY35" s="91"/>
      <c r="DZ35" s="91"/>
      <c r="EA35" s="91"/>
      <c r="EB35" s="91"/>
      <c r="EC35" s="91"/>
      <c r="ED35" s="91"/>
      <c r="EE35" s="91"/>
      <c r="EF35" s="91"/>
      <c r="EG35" s="91"/>
      <c r="EH35" s="91"/>
      <c r="EI35" s="91"/>
      <c r="EJ35" s="91"/>
      <c r="EK35" s="91"/>
      <c r="EL35" s="91"/>
      <c r="EM35" s="91"/>
      <c r="EN35" s="91"/>
      <c r="EO35" s="91"/>
      <c r="EP35" s="91"/>
      <c r="EQ35" s="91"/>
      <c r="ER35" s="91"/>
      <c r="ES35" s="91"/>
      <c r="ET35" s="91"/>
      <c r="EU35" s="91"/>
      <c r="EV35" s="91"/>
      <c r="EW35" s="64"/>
      <c r="EX35" s="72">
        <v>1985</v>
      </c>
      <c r="EY35" s="81"/>
      <c r="EZ35" s="81"/>
      <c r="FA35" s="81"/>
      <c r="FB35" s="80" t="e">
        <f>_xlfn.XLOOKUP(_xlfn.CONCAT($B35, ",", $D35), $EY$5:$EY$12, $EY$5:$EY$12)</f>
        <v>#N/A</v>
      </c>
      <c r="FC35" s="80" t="e">
        <f>_xlfn.XLOOKUP($FB35, $EY$5:$EY$12, $EZ$5:$EZ$12)</f>
        <v>#N/A</v>
      </c>
      <c r="FD35" s="80" t="e">
        <f>_xlfn.XLOOKUP($FB35, $EY$5:$EY$12, $FA$5:$FA$12)</f>
        <v>#N/A</v>
      </c>
    </row>
    <row r="36" spans="1:160" ht="12" customHeight="1" x14ac:dyDescent="0.15">
      <c r="A36" s="4"/>
      <c r="B36" s="125"/>
      <c r="C36" s="119"/>
      <c r="D36" s="128"/>
      <c r="E36" s="131"/>
      <c r="F36" s="166"/>
      <c r="G36" s="134"/>
      <c r="H36" s="115"/>
      <c r="I36" s="117"/>
      <c r="J36" s="119"/>
      <c r="K36" s="119"/>
      <c r="L36" s="122"/>
      <c r="M36" s="99"/>
      <c r="N36" s="99"/>
      <c r="O36" s="101"/>
      <c r="P36" s="13">
        <v>2</v>
      </c>
      <c r="Q36" s="14"/>
      <c r="R36" s="13" t="str">
        <f>_xlfn.XLOOKUP(Q36, $AB$5:$AB$10, $AC$5:$AC$10, "", 0)</f>
        <v/>
      </c>
      <c r="S36" s="13" t="str">
        <f>IF(Q36="Ion Thruster", 5 * I36, _xlfn.XLOOKUP(Q36, $AB$5:$AB$10, $AD$5:$AD$10, "", 0))</f>
        <v/>
      </c>
      <c r="T36" s="15"/>
      <c r="U36" s="13" t="str">
        <f t="shared" si="62"/>
        <v/>
      </c>
      <c r="V36" s="13" t="str">
        <f t="shared" si="63"/>
        <v/>
      </c>
      <c r="W36" s="105"/>
      <c r="X36" s="106"/>
      <c r="Y36" s="44"/>
      <c r="Z36" s="5"/>
      <c r="AA36" s="82"/>
      <c r="AB36" s="64"/>
      <c r="AC36" s="64"/>
      <c r="AD36" s="64"/>
      <c r="AE36" s="159"/>
      <c r="AF36" s="62" t="s">
        <v>63</v>
      </c>
      <c r="AG36" s="66" t="e">
        <f>NA()</f>
        <v>#N/A</v>
      </c>
      <c r="AH36" s="66" t="e">
        <f>NA()</f>
        <v>#N/A</v>
      </c>
      <c r="AI36" s="66" t="e">
        <f>NA()</f>
        <v>#N/A</v>
      </c>
      <c r="AJ36" s="66" t="e">
        <f>NA()</f>
        <v>#N/A</v>
      </c>
      <c r="AK36" s="66" t="e">
        <f>NA()</f>
        <v>#N/A</v>
      </c>
      <c r="AL36" s="66" t="e">
        <f>NA()</f>
        <v>#N/A</v>
      </c>
      <c r="AM36" s="66" t="e">
        <f>NA()</f>
        <v>#N/A</v>
      </c>
      <c r="AN36" s="66" t="e">
        <f>NA()</f>
        <v>#N/A</v>
      </c>
      <c r="AO36" s="66" t="e">
        <f>NA()</f>
        <v>#N/A</v>
      </c>
      <c r="AP36" s="66" t="e">
        <f>NA()</f>
        <v>#N/A</v>
      </c>
      <c r="AQ36" s="66" t="e">
        <f>NA()</f>
        <v>#N/A</v>
      </c>
      <c r="AR36" s="66" t="e">
        <f>NA()</f>
        <v>#N/A</v>
      </c>
      <c r="AS36" s="66" t="e">
        <f>NA()</f>
        <v>#N/A</v>
      </c>
      <c r="AT36" s="66" t="e">
        <f>NA()</f>
        <v>#N/A</v>
      </c>
      <c r="AU36" s="66" t="e">
        <f>NA()</f>
        <v>#N/A</v>
      </c>
      <c r="AV36" s="66" t="e">
        <f>NA()</f>
        <v>#N/A</v>
      </c>
      <c r="AW36" s="66" t="e">
        <f>NA()</f>
        <v>#N/A</v>
      </c>
      <c r="AX36" s="66" t="e">
        <f>NA()</f>
        <v>#N/A</v>
      </c>
      <c r="AY36" s="66" t="e">
        <f>NA()</f>
        <v>#N/A</v>
      </c>
      <c r="AZ36" s="66" t="e">
        <f>NA()</f>
        <v>#N/A</v>
      </c>
      <c r="BA36" s="66" t="e">
        <f>NA()</f>
        <v>#N/A</v>
      </c>
      <c r="BB36" s="66" t="e">
        <f>NA()</f>
        <v>#N/A</v>
      </c>
      <c r="BC36" s="66" t="e">
        <f>NA()</f>
        <v>#N/A</v>
      </c>
      <c r="BD36" s="66" t="e">
        <f>NA()</f>
        <v>#N/A</v>
      </c>
      <c r="BE36" s="66" t="e">
        <f>NA()</f>
        <v>#N/A</v>
      </c>
      <c r="BF36" s="66" t="e">
        <f>NA()</f>
        <v>#N/A</v>
      </c>
      <c r="BG36" s="66" t="e">
        <f>NA()</f>
        <v>#N/A</v>
      </c>
      <c r="BH36" s="66" t="e">
        <f>NA()</f>
        <v>#N/A</v>
      </c>
      <c r="BI36" s="66" t="e">
        <f>NA()</f>
        <v>#N/A</v>
      </c>
      <c r="BJ36" s="66" t="e">
        <f>NA()</f>
        <v>#N/A</v>
      </c>
      <c r="BK36" s="66" t="e">
        <f>NA()</f>
        <v>#N/A</v>
      </c>
      <c r="BL36" s="66" t="e">
        <f>NA()</f>
        <v>#N/A</v>
      </c>
      <c r="BM36" s="66" t="e">
        <f>NA()</f>
        <v>#N/A</v>
      </c>
      <c r="BN36" s="66">
        <v>2</v>
      </c>
      <c r="BO36" s="66" t="e">
        <f>NA()</f>
        <v>#N/A</v>
      </c>
      <c r="BP36" s="66" t="e">
        <f>NA()</f>
        <v>#N/A</v>
      </c>
      <c r="BQ36" s="66" t="e">
        <f>NA()</f>
        <v>#N/A</v>
      </c>
      <c r="BR36" s="66" t="e">
        <f>NA()</f>
        <v>#N/A</v>
      </c>
      <c r="BS36" s="66" t="e">
        <f>NA()</f>
        <v>#N/A</v>
      </c>
      <c r="BT36" s="93"/>
      <c r="BU36" s="89" t="str">
        <f t="shared" si="10"/>
        <v>Titan</v>
      </c>
      <c r="BV36" s="97"/>
      <c r="BW36" s="97"/>
      <c r="BX36" s="97"/>
      <c r="BY36" s="97"/>
      <c r="BZ36" s="97"/>
      <c r="CA36" s="97"/>
      <c r="CB36" s="97"/>
      <c r="CC36" s="97"/>
      <c r="CD36" s="97"/>
      <c r="CE36" s="97"/>
      <c r="CF36" s="97"/>
      <c r="CG36" s="97"/>
      <c r="CH36" s="97"/>
      <c r="CI36" s="97"/>
      <c r="CJ36" s="97"/>
      <c r="CK36" s="97"/>
      <c r="CL36" s="97"/>
      <c r="CM36" s="97"/>
      <c r="CN36" s="97"/>
      <c r="CO36" s="97"/>
      <c r="CP36" s="97"/>
      <c r="CQ36" s="97"/>
      <c r="CR36" s="97"/>
      <c r="CS36" s="97"/>
      <c r="CT36" s="97"/>
      <c r="CU36" s="97"/>
      <c r="CV36" s="97"/>
      <c r="CW36" s="97"/>
      <c r="CX36" s="97"/>
      <c r="CY36" s="97"/>
      <c r="CZ36" s="97"/>
      <c r="DA36" s="97"/>
      <c r="DB36" s="97"/>
      <c r="DC36" s="97"/>
      <c r="DD36" s="97"/>
      <c r="DE36" s="97"/>
      <c r="DF36" s="97"/>
      <c r="DG36" s="97"/>
      <c r="DH36" s="97"/>
      <c r="DI36" s="62" t="str">
        <f t="shared" si="11"/>
        <v>Titan</v>
      </c>
      <c r="DJ36" s="91"/>
      <c r="DK36" s="91"/>
      <c r="DL36" s="91"/>
      <c r="DM36" s="91"/>
      <c r="DN36" s="91"/>
      <c r="DO36" s="91"/>
      <c r="DP36" s="91"/>
      <c r="DQ36" s="91"/>
      <c r="DR36" s="91"/>
      <c r="DS36" s="91"/>
      <c r="DT36" s="91"/>
      <c r="DU36" s="91"/>
      <c r="DV36" s="91"/>
      <c r="DW36" s="91"/>
      <c r="DX36" s="91"/>
      <c r="DY36" s="91"/>
      <c r="DZ36" s="91"/>
      <c r="EA36" s="91"/>
      <c r="EB36" s="91"/>
      <c r="EC36" s="91"/>
      <c r="ED36" s="91"/>
      <c r="EE36" s="91"/>
      <c r="EF36" s="91"/>
      <c r="EG36" s="91"/>
      <c r="EH36" s="91"/>
      <c r="EI36" s="91"/>
      <c r="EJ36" s="91"/>
      <c r="EK36" s="91"/>
      <c r="EL36" s="91"/>
      <c r="EM36" s="91"/>
      <c r="EN36" s="91"/>
      <c r="EO36" s="91"/>
      <c r="EP36" s="91"/>
      <c r="EQ36" s="91"/>
      <c r="ER36" s="91"/>
      <c r="ES36" s="91"/>
      <c r="ET36" s="91"/>
      <c r="EU36" s="91"/>
      <c r="EV36" s="91"/>
      <c r="EW36" s="64"/>
      <c r="EX36" s="72">
        <v>1986</v>
      </c>
      <c r="EY36" s="81"/>
      <c r="EZ36" s="81"/>
      <c r="FA36" s="81"/>
      <c r="FB36" s="80"/>
      <c r="FC36" s="81"/>
      <c r="FD36" s="81"/>
    </row>
    <row r="37" spans="1:160" ht="12" customHeight="1" x14ac:dyDescent="0.15">
      <c r="A37" s="4"/>
      <c r="B37" s="125"/>
      <c r="C37" s="119"/>
      <c r="D37" s="128"/>
      <c r="E37" s="131"/>
      <c r="F37" s="166"/>
      <c r="G37" s="134"/>
      <c r="H37" s="115"/>
      <c r="I37" s="117"/>
      <c r="J37" s="119"/>
      <c r="K37" s="119"/>
      <c r="L37" s="122"/>
      <c r="M37" s="99"/>
      <c r="N37" s="99"/>
      <c r="O37" s="101"/>
      <c r="P37" s="13">
        <v>3</v>
      </c>
      <c r="Q37" s="14"/>
      <c r="R37" s="13" t="str">
        <f>_xlfn.XLOOKUP(Q37, $AB$5:$AB$10, $AC$5:$AC$10, "", 0)</f>
        <v/>
      </c>
      <c r="S37" s="13" t="str">
        <f>IF(Q37="Ion Thruster", 5 * I37, _xlfn.XLOOKUP(Q37, $AB$5:$AB$10, $AD$5:$AD$10, "", 0))</f>
        <v/>
      </c>
      <c r="T37" s="15"/>
      <c r="U37" s="13" t="str">
        <f t="shared" si="62"/>
        <v/>
      </c>
      <c r="V37" s="13" t="str">
        <f t="shared" si="63"/>
        <v/>
      </c>
      <c r="W37" s="107" t="s">
        <v>48</v>
      </c>
      <c r="X37" s="109" t="str">
        <f>IF(B35="", "", K35*U39)</f>
        <v/>
      </c>
      <c r="Y37" s="45"/>
      <c r="Z37" s="5"/>
      <c r="AA37" s="82"/>
      <c r="AB37" s="64"/>
      <c r="AC37" s="64"/>
      <c r="AD37" s="64"/>
      <c r="AE37" s="159"/>
      <c r="AF37" s="62" t="s">
        <v>64</v>
      </c>
      <c r="AG37" s="66" t="e">
        <f>NA()</f>
        <v>#N/A</v>
      </c>
      <c r="AH37" s="66" t="e">
        <f>NA()</f>
        <v>#N/A</v>
      </c>
      <c r="AI37" s="66" t="e">
        <f>NA()</f>
        <v>#N/A</v>
      </c>
      <c r="AJ37" s="66" t="e">
        <f>NA()</f>
        <v>#N/A</v>
      </c>
      <c r="AK37" s="66" t="e">
        <f>NA()</f>
        <v>#N/A</v>
      </c>
      <c r="AL37" s="66" t="e">
        <f>NA()</f>
        <v>#N/A</v>
      </c>
      <c r="AM37" s="66" t="e">
        <f>NA()</f>
        <v>#N/A</v>
      </c>
      <c r="AN37" s="66" t="e">
        <f>NA()</f>
        <v>#N/A</v>
      </c>
      <c r="AO37" s="66" t="e">
        <f>NA()</f>
        <v>#N/A</v>
      </c>
      <c r="AP37" s="66" t="e">
        <f>NA()</f>
        <v>#N/A</v>
      </c>
      <c r="AQ37" s="66" t="e">
        <f>NA()</f>
        <v>#N/A</v>
      </c>
      <c r="AR37" s="66" t="e">
        <f>NA()</f>
        <v>#N/A</v>
      </c>
      <c r="AS37" s="66" t="e">
        <f>NA()</f>
        <v>#N/A</v>
      </c>
      <c r="AT37" s="66" t="e">
        <f>NA()</f>
        <v>#N/A</v>
      </c>
      <c r="AU37" s="66" t="e">
        <f>NA()</f>
        <v>#N/A</v>
      </c>
      <c r="AV37" s="66" t="e">
        <f>NA()</f>
        <v>#N/A</v>
      </c>
      <c r="AW37" s="66" t="e">
        <f>NA()</f>
        <v>#N/A</v>
      </c>
      <c r="AX37" s="66" t="e">
        <f>NA()</f>
        <v>#N/A</v>
      </c>
      <c r="AY37" s="66" t="e">
        <f>NA()</f>
        <v>#N/A</v>
      </c>
      <c r="AZ37" s="66" t="e">
        <f>NA()</f>
        <v>#N/A</v>
      </c>
      <c r="BA37" s="66" t="e">
        <f>NA()</f>
        <v>#N/A</v>
      </c>
      <c r="BB37" s="66" t="e">
        <f>NA()</f>
        <v>#N/A</v>
      </c>
      <c r="BC37" s="66" t="e">
        <f>NA()</f>
        <v>#N/A</v>
      </c>
      <c r="BD37" s="66" t="e">
        <f>NA()</f>
        <v>#N/A</v>
      </c>
      <c r="BE37" s="66" t="e">
        <f>NA()</f>
        <v>#N/A</v>
      </c>
      <c r="BF37" s="66" t="e">
        <f>NA()</f>
        <v>#N/A</v>
      </c>
      <c r="BG37" s="66" t="e">
        <f>NA()</f>
        <v>#N/A</v>
      </c>
      <c r="BH37" s="66" t="e">
        <f>NA()</f>
        <v>#N/A</v>
      </c>
      <c r="BI37" s="66" t="e">
        <f>NA()</f>
        <v>#N/A</v>
      </c>
      <c r="BJ37" s="66" t="e">
        <f>NA()</f>
        <v>#N/A</v>
      </c>
      <c r="BK37" s="66" t="e">
        <f>NA()</f>
        <v>#N/A</v>
      </c>
      <c r="BL37" s="66">
        <v>2</v>
      </c>
      <c r="BM37" s="66" t="e">
        <f>NA()</f>
        <v>#N/A</v>
      </c>
      <c r="BN37" s="66" t="e">
        <f>NA()</f>
        <v>#N/A</v>
      </c>
      <c r="BO37" s="66" t="e">
        <f>NA()</f>
        <v>#N/A</v>
      </c>
      <c r="BP37" s="66" t="e">
        <f>NA()</f>
        <v>#N/A</v>
      </c>
      <c r="BQ37" s="66" t="e">
        <f>NA()</f>
        <v>#N/A</v>
      </c>
      <c r="BR37" s="66" t="e">
        <f>NA()</f>
        <v>#N/A</v>
      </c>
      <c r="BS37" s="66" t="e">
        <f>NA()</f>
        <v>#N/A</v>
      </c>
      <c r="BT37" s="90"/>
      <c r="BU37" s="89" t="str">
        <f t="shared" si="10"/>
        <v>Enceladus</v>
      </c>
      <c r="BV37" s="97"/>
      <c r="BW37" s="97"/>
      <c r="BX37" s="97"/>
      <c r="BY37" s="97"/>
      <c r="BZ37" s="97"/>
      <c r="CA37" s="97"/>
      <c r="CB37" s="97"/>
      <c r="CC37" s="97"/>
      <c r="CD37" s="97"/>
      <c r="CE37" s="97"/>
      <c r="CF37" s="97"/>
      <c r="CG37" s="97"/>
      <c r="CH37" s="97"/>
      <c r="CI37" s="97"/>
      <c r="CJ37" s="97"/>
      <c r="CK37" s="97"/>
      <c r="CL37" s="97"/>
      <c r="CM37" s="97"/>
      <c r="CN37" s="97"/>
      <c r="CO37" s="97"/>
      <c r="CP37" s="97"/>
      <c r="CQ37" s="97"/>
      <c r="CR37" s="97"/>
      <c r="CS37" s="97"/>
      <c r="CT37" s="97"/>
      <c r="CU37" s="97"/>
      <c r="CV37" s="97"/>
      <c r="CW37" s="97"/>
      <c r="CX37" s="97"/>
      <c r="CY37" s="97"/>
      <c r="CZ37" s="97"/>
      <c r="DA37" s="96">
        <v>-1</v>
      </c>
      <c r="DB37" s="97"/>
      <c r="DC37" s="97"/>
      <c r="DD37" s="97"/>
      <c r="DE37" s="97"/>
      <c r="DF37" s="97"/>
      <c r="DG37" s="97"/>
      <c r="DH37" s="97"/>
      <c r="DI37" s="62" t="str">
        <f t="shared" si="11"/>
        <v>Enceladus</v>
      </c>
      <c r="DJ37" s="91"/>
      <c r="DK37" s="91"/>
      <c r="DL37" s="91"/>
      <c r="DM37" s="91"/>
      <c r="DN37" s="91"/>
      <c r="DO37" s="91"/>
      <c r="DP37" s="91"/>
      <c r="DQ37" s="91"/>
      <c r="DR37" s="91"/>
      <c r="DS37" s="91"/>
      <c r="DT37" s="91"/>
      <c r="DU37" s="91"/>
      <c r="DV37" s="91"/>
      <c r="DW37" s="91"/>
      <c r="DX37" s="91"/>
      <c r="DY37" s="91"/>
      <c r="DZ37" s="91"/>
      <c r="EA37" s="91"/>
      <c r="EB37" s="91"/>
      <c r="EC37" s="91"/>
      <c r="ED37" s="91"/>
      <c r="EE37" s="91"/>
      <c r="EF37" s="91"/>
      <c r="EG37" s="91"/>
      <c r="EH37" s="91"/>
      <c r="EI37" s="91"/>
      <c r="EJ37" s="91"/>
      <c r="EK37" s="91"/>
      <c r="EL37" s="91"/>
      <c r="EM37" s="91"/>
      <c r="EN37" s="91"/>
      <c r="EO37" s="91"/>
      <c r="EP37" s="91"/>
      <c r="EQ37" s="91"/>
      <c r="ER37" s="91"/>
      <c r="ES37" s="91"/>
      <c r="ET37" s="91"/>
      <c r="EU37" s="91"/>
      <c r="EV37" s="91"/>
      <c r="EW37" s="64"/>
      <c r="EY37" s="81"/>
      <c r="EZ37" s="81"/>
      <c r="FA37" s="81"/>
      <c r="FB37" s="80"/>
      <c r="FC37" s="81"/>
      <c r="FD37" s="81"/>
    </row>
    <row r="38" spans="1:160" ht="12" customHeight="1" x14ac:dyDescent="0.15">
      <c r="A38" s="4"/>
      <c r="B38" s="125"/>
      <c r="C38" s="119"/>
      <c r="D38" s="128"/>
      <c r="E38" s="131"/>
      <c r="F38" s="166"/>
      <c r="G38" s="134"/>
      <c r="H38" s="115"/>
      <c r="I38" s="117"/>
      <c r="J38" s="119"/>
      <c r="K38" s="119"/>
      <c r="L38" s="122"/>
      <c r="M38" s="99"/>
      <c r="N38" s="99"/>
      <c r="O38" s="101"/>
      <c r="P38" s="13">
        <v>4</v>
      </c>
      <c r="Q38" s="14"/>
      <c r="R38" s="13" t="str">
        <f>_xlfn.XLOOKUP(Q38, $AB$5:$AB$10, $AC$5:$AC$10, "", 0)</f>
        <v/>
      </c>
      <c r="S38" s="13" t="str">
        <f>IF(Q38="Ion Thruster", 5 * I38, _xlfn.XLOOKUP(Q38, $AB$5:$AB$10, $AD$5:$AD$10, "", 0))</f>
        <v/>
      </c>
      <c r="T38" s="15"/>
      <c r="U38" s="13" t="str">
        <f t="shared" si="62"/>
        <v/>
      </c>
      <c r="V38" s="13" t="str">
        <f t="shared" si="63"/>
        <v/>
      </c>
      <c r="W38" s="108"/>
      <c r="X38" s="110"/>
      <c r="Y38" s="44"/>
      <c r="Z38" s="5"/>
      <c r="AA38" s="82"/>
      <c r="AB38" s="64"/>
      <c r="AC38" s="64"/>
      <c r="AD38" s="64"/>
      <c r="AE38" s="160"/>
      <c r="AF38" s="62" t="s">
        <v>53</v>
      </c>
      <c r="AG38" s="66" t="e">
        <f>NA()</f>
        <v>#N/A</v>
      </c>
      <c r="AH38" s="66" t="e">
        <f>NA()</f>
        <v>#N/A</v>
      </c>
      <c r="AI38" s="66" t="e">
        <f>NA()</f>
        <v>#N/A</v>
      </c>
      <c r="AJ38" s="66" t="e">
        <f>NA()</f>
        <v>#N/A</v>
      </c>
      <c r="AK38" s="66" t="e">
        <f>NA()</f>
        <v>#N/A</v>
      </c>
      <c r="AL38" s="66" t="e">
        <f>NA()</f>
        <v>#N/A</v>
      </c>
      <c r="AM38" s="66" t="e">
        <f>NA()</f>
        <v>#N/A</v>
      </c>
      <c r="AN38" s="66" t="e">
        <f>NA()</f>
        <v>#N/A</v>
      </c>
      <c r="AO38" s="66">
        <v>4</v>
      </c>
      <c r="AP38" s="66" t="e">
        <f>NA()</f>
        <v>#N/A</v>
      </c>
      <c r="AQ38" s="66" t="e">
        <f>NA()</f>
        <v>#N/A</v>
      </c>
      <c r="AR38" s="66" t="e">
        <f>NA()</f>
        <v>#N/A</v>
      </c>
      <c r="AS38" s="66" t="e">
        <f>NA()</f>
        <v>#N/A</v>
      </c>
      <c r="AT38" s="66" t="e">
        <f>NA()</f>
        <v>#N/A</v>
      </c>
      <c r="AU38" s="66" t="e">
        <f>NA()</f>
        <v>#N/A</v>
      </c>
      <c r="AV38" s="66" t="e">
        <f>NA()</f>
        <v>#N/A</v>
      </c>
      <c r="AW38" s="66" t="e">
        <f>NA()</f>
        <v>#N/A</v>
      </c>
      <c r="AX38" s="66" t="e">
        <f>NA()</f>
        <v>#N/A</v>
      </c>
      <c r="AY38" s="66" t="e">
        <f>NA()</f>
        <v>#N/A</v>
      </c>
      <c r="AZ38" s="66" t="e">
        <f>NA()</f>
        <v>#N/A</v>
      </c>
      <c r="BA38" s="66" t="e">
        <f>NA()</f>
        <v>#N/A</v>
      </c>
      <c r="BB38" s="66" t="e">
        <f>NA()</f>
        <v>#N/A</v>
      </c>
      <c r="BC38" s="66" t="e">
        <f>NA()</f>
        <v>#N/A</v>
      </c>
      <c r="BD38" s="66" t="e">
        <f>NA()</f>
        <v>#N/A</v>
      </c>
      <c r="BE38" s="66" t="e">
        <f>NA()</f>
        <v>#N/A</v>
      </c>
      <c r="BF38" s="66" t="e">
        <f>NA()</f>
        <v>#N/A</v>
      </c>
      <c r="BG38" s="66" t="e">
        <f>NA()</f>
        <v>#N/A</v>
      </c>
      <c r="BH38" s="66" t="e">
        <f>NA()</f>
        <v>#N/A</v>
      </c>
      <c r="BI38" s="66" t="e">
        <f>NA()</f>
        <v>#N/A</v>
      </c>
      <c r="BJ38" s="66" t="e">
        <f>NA()</f>
        <v>#N/A</v>
      </c>
      <c r="BK38" s="66" t="e">
        <f>NA()</f>
        <v>#N/A</v>
      </c>
      <c r="BL38" s="66" t="e">
        <f>NA()</f>
        <v>#N/A</v>
      </c>
      <c r="BM38" s="66" t="e">
        <f>NA()</f>
        <v>#N/A</v>
      </c>
      <c r="BN38" s="66" t="e">
        <f>NA()</f>
        <v>#N/A</v>
      </c>
      <c r="BO38" s="66" t="e">
        <f>NA()</f>
        <v>#N/A</v>
      </c>
      <c r="BP38" s="66" t="e">
        <f>NA()</f>
        <v>#N/A</v>
      </c>
      <c r="BQ38" s="66" t="e">
        <f>NA()</f>
        <v>#N/A</v>
      </c>
      <c r="BR38" s="66" t="e">
        <f>NA()</f>
        <v>#N/A</v>
      </c>
      <c r="BS38" s="66">
        <v>0</v>
      </c>
      <c r="BT38" s="90"/>
      <c r="BU38" s="89" t="str">
        <f t="shared" si="10"/>
        <v>Uranus Fly-by</v>
      </c>
      <c r="BV38" s="97"/>
      <c r="BW38" s="97"/>
      <c r="BX38" s="97"/>
      <c r="BY38" s="97"/>
      <c r="BZ38" s="97"/>
      <c r="CA38" s="97"/>
      <c r="CB38" s="97"/>
      <c r="CC38" s="97"/>
      <c r="CD38" s="96">
        <v>9</v>
      </c>
      <c r="CE38" s="97"/>
      <c r="CF38" s="97"/>
      <c r="CG38" s="97"/>
      <c r="CH38" s="97"/>
      <c r="CI38" s="97"/>
      <c r="CJ38" s="97"/>
      <c r="CK38" s="97"/>
      <c r="CL38" s="97"/>
      <c r="CM38" s="97"/>
      <c r="CN38" s="97"/>
      <c r="CO38" s="97"/>
      <c r="CP38" s="97"/>
      <c r="CQ38" s="97"/>
      <c r="CR38" s="97"/>
      <c r="CS38" s="97"/>
      <c r="CT38" s="97"/>
      <c r="CU38" s="97"/>
      <c r="CV38" s="97"/>
      <c r="CW38" s="97"/>
      <c r="CX38" s="97"/>
      <c r="CY38" s="97"/>
      <c r="CZ38" s="97"/>
      <c r="DA38" s="97"/>
      <c r="DB38" s="97"/>
      <c r="DC38" s="97"/>
      <c r="DD38" s="97"/>
      <c r="DE38" s="97"/>
      <c r="DF38" s="97"/>
      <c r="DG38" s="97"/>
      <c r="DH38" s="96">
        <v>4</v>
      </c>
      <c r="DI38" s="62" t="str">
        <f t="shared" si="11"/>
        <v>Uranus Fly-by</v>
      </c>
      <c r="DJ38" s="90"/>
      <c r="DK38" s="90"/>
      <c r="DL38" s="90"/>
      <c r="DM38" s="90"/>
      <c r="DN38" s="90"/>
      <c r="DO38" s="90"/>
      <c r="DP38" s="90"/>
      <c r="DQ38" s="90"/>
      <c r="DR38" s="90"/>
      <c r="DS38" s="90"/>
      <c r="DT38" s="90"/>
      <c r="DU38" s="90"/>
      <c r="DV38" s="90"/>
      <c r="DW38" s="90"/>
      <c r="DX38" s="90"/>
      <c r="DY38" s="90"/>
      <c r="DZ38" s="90"/>
      <c r="EA38" s="90"/>
      <c r="EB38" s="90"/>
      <c r="EC38" s="90"/>
      <c r="ED38" s="90"/>
      <c r="EE38" s="90"/>
      <c r="EF38" s="90"/>
      <c r="EG38" s="90"/>
      <c r="EH38" s="90"/>
      <c r="EI38" s="90"/>
      <c r="EJ38" s="90"/>
      <c r="EK38" s="90"/>
      <c r="EL38" s="90"/>
      <c r="EM38" s="90"/>
      <c r="EN38" s="90"/>
      <c r="EO38" s="90"/>
      <c r="EP38" s="90"/>
      <c r="EQ38" s="90"/>
      <c r="ER38" s="90"/>
      <c r="ES38" s="90"/>
      <c r="ET38" s="90"/>
      <c r="EU38" s="90"/>
      <c r="EV38" s="90"/>
      <c r="EW38" s="64"/>
      <c r="EY38" s="81"/>
      <c r="EZ38" s="81"/>
      <c r="FA38" s="81"/>
      <c r="FB38" s="80"/>
      <c r="FC38" s="81"/>
      <c r="FD38" s="81"/>
    </row>
    <row r="39" spans="1:160" ht="12" customHeight="1" x14ac:dyDescent="0.15">
      <c r="A39" s="4"/>
      <c r="B39" s="143"/>
      <c r="C39" s="141"/>
      <c r="D39" s="144"/>
      <c r="E39" s="145"/>
      <c r="F39" s="167"/>
      <c r="G39" s="146"/>
      <c r="H39" s="115"/>
      <c r="I39" s="140"/>
      <c r="J39" s="141"/>
      <c r="K39" s="141"/>
      <c r="L39" s="142"/>
      <c r="M39" s="136"/>
      <c r="N39" s="136"/>
      <c r="O39" s="114"/>
      <c r="P39" s="137"/>
      <c r="Q39" s="138"/>
      <c r="R39" s="138"/>
      <c r="S39" s="139"/>
      <c r="T39" s="16" t="s">
        <v>47</v>
      </c>
      <c r="U39" s="17" t="str">
        <f t="shared" ref="U39" si="64">IF(O35="","",O35+SUM(U35:U38))</f>
        <v/>
      </c>
      <c r="V39" s="17" t="str">
        <f>IF(B35="", "", SUM(V35:V38))</f>
        <v/>
      </c>
      <c r="W39" s="18" t="s">
        <v>41</v>
      </c>
      <c r="X39" s="19" t="str">
        <f t="shared" ref="X39" si="65">IF($B35="","",IF(V39 &gt;= X37, "Y", "N"))</f>
        <v/>
      </c>
      <c r="Y39" s="46"/>
      <c r="Z39" s="5"/>
      <c r="AA39" s="82"/>
      <c r="AF39" s="1"/>
      <c r="BT39" s="90"/>
      <c r="BU39" s="89"/>
      <c r="EY39" s="81"/>
      <c r="EZ39" s="81"/>
      <c r="FA39" s="81"/>
      <c r="FB39" s="80"/>
      <c r="FC39" s="81"/>
      <c r="FD39" s="81"/>
    </row>
    <row r="40" spans="1:160" ht="12" customHeight="1" x14ac:dyDescent="0.15">
      <c r="A40" s="4"/>
      <c r="B40" s="124"/>
      <c r="C40" s="98" t="str">
        <f t="shared" ref="C40" si="66">IF(B40="", "", "to")</f>
        <v/>
      </c>
      <c r="D40" s="127"/>
      <c r="E40" s="130" t="str">
        <f t="shared" ref="E40" si="67">IF(B40="","",IF(BT40&lt;0,BT40,""))</f>
        <v/>
      </c>
      <c r="F40" s="121" t="s">
        <v>85</v>
      </c>
      <c r="G40" s="133" t="str">
        <f t="shared" ref="G40" si="68">IF(B40="","",IF(OR(BT40&gt;0,AND(BT40&lt;0,F40="Y")),ABS(BT40),0))</f>
        <v/>
      </c>
      <c r="H40" s="115"/>
      <c r="I40" s="149" t="str">
        <f t="shared" ref="I40" si="69">IF(B40="","",ROUNDUP(G40*H40,0))</f>
        <v/>
      </c>
      <c r="J40" s="119" t="str" cm="1">
        <f t="array" ref="J40">IF(B40="", "", _xlfn.XLOOKUP(B40, Origins, _xlfn.XLOOKUP(D40, Destinations, Maneuver_Difficulties,"")))</f>
        <v/>
      </c>
      <c r="K40" s="98" t="str">
        <f t="shared" ref="K40" si="70">IF(AND(H40&lt;1, H40&gt;0), ROUNDUP(J40/H40, 0), J40)</f>
        <v/>
      </c>
      <c r="L40" s="121"/>
      <c r="M40" s="98" t="str">
        <f>IF(B40="","",IF(ISNA(FB40),"-",IF(AND(L40-FC40 &gt;= 0, MOD(L40-FC40,FD40)=0),"Y","N")))</f>
        <v/>
      </c>
      <c r="N40" s="98" t="str">
        <f t="shared" ref="N40" si="71">IF(L40="", "", L40+I40)</f>
        <v/>
      </c>
      <c r="O40" s="121"/>
      <c r="P40" s="20">
        <v>1</v>
      </c>
      <c r="Q40" s="21"/>
      <c r="R40" s="20" t="str">
        <f>_xlfn.XLOOKUP(Q40, $AB$5:$AB$10, $AC$5:$AC$10, "", 0)</f>
        <v/>
      </c>
      <c r="S40" s="20" t="str">
        <f>IF(Q40="Ion Thruster", 5 * I40, _xlfn.XLOOKUP(Q40, $AB$5:$AB$10, $AD$5:$AD$10, "", 0))</f>
        <v/>
      </c>
      <c r="T40" s="22"/>
      <c r="U40" s="20" t="str">
        <f t="shared" ref="U40:U43" si="72">IF(R40="", "", R40*T40)</f>
        <v/>
      </c>
      <c r="V40" s="20" t="str">
        <f t="shared" ref="V40:V43" si="73">IF(S40="", "", S40*T40)</f>
        <v/>
      </c>
      <c r="W40" s="147"/>
      <c r="X40" s="148"/>
      <c r="Y40" s="43"/>
      <c r="Z40" s="5"/>
      <c r="AA40" s="82"/>
      <c r="BT40" s="94" t="e" cm="1">
        <f t="array" ref="BT40">_xlfn.XLOOKUP(B40,Origins,_xlfn.XLOOKUP(D40,Destinations,Maneuver_Years))</f>
        <v>#N/A</v>
      </c>
      <c r="EY40" s="81"/>
      <c r="EZ40" s="81"/>
      <c r="FA40" s="81"/>
      <c r="FB40" s="80" t="e">
        <f>_xlfn.XLOOKUP(_xlfn.CONCAT($B40, ",", $D40), $EY$5:$EY$12, $EY$5:$EY$12)</f>
        <v>#N/A</v>
      </c>
      <c r="FC40" s="80" t="e">
        <f>_xlfn.XLOOKUP($FB40, $EY$5:$EY$12, $EZ$5:$EZ$12)</f>
        <v>#N/A</v>
      </c>
      <c r="FD40" s="80" t="e">
        <f>_xlfn.XLOOKUP($FB40, $EY$5:$EY$12, $FA$5:$FA$12)</f>
        <v>#N/A</v>
      </c>
    </row>
    <row r="41" spans="1:160" ht="12" customHeight="1" x14ac:dyDescent="0.15">
      <c r="A41" s="4"/>
      <c r="B41" s="125"/>
      <c r="C41" s="119"/>
      <c r="D41" s="128"/>
      <c r="E41" s="131"/>
      <c r="F41" s="166"/>
      <c r="G41" s="134"/>
      <c r="H41" s="115"/>
      <c r="I41" s="117"/>
      <c r="J41" s="119"/>
      <c r="K41" s="119"/>
      <c r="L41" s="122"/>
      <c r="M41" s="99"/>
      <c r="N41" s="99"/>
      <c r="O41" s="101"/>
      <c r="P41" s="13">
        <v>2</v>
      </c>
      <c r="Q41" s="14"/>
      <c r="R41" s="13" t="str">
        <f>_xlfn.XLOOKUP(Q41, $AB$5:$AB$10, $AC$5:$AC$10, "", 0)</f>
        <v/>
      </c>
      <c r="S41" s="13" t="str">
        <f>IF(Q41="Ion Thruster", 5 * I41, _xlfn.XLOOKUP(Q41, $AB$5:$AB$10, $AD$5:$AD$10, "", 0))</f>
        <v/>
      </c>
      <c r="T41" s="15"/>
      <c r="U41" s="13" t="str">
        <f t="shared" si="72"/>
        <v/>
      </c>
      <c r="V41" s="13" t="str">
        <f t="shared" si="73"/>
        <v/>
      </c>
      <c r="W41" s="105"/>
      <c r="X41" s="106"/>
      <c r="Y41" s="44"/>
      <c r="Z41" s="5"/>
      <c r="AA41" s="82"/>
      <c r="BT41" s="93"/>
      <c r="EY41" s="81"/>
      <c r="EZ41" s="81"/>
      <c r="FA41" s="81"/>
      <c r="FB41" s="80"/>
      <c r="FC41" s="81"/>
      <c r="FD41" s="81"/>
    </row>
    <row r="42" spans="1:160" ht="12" customHeight="1" x14ac:dyDescent="0.15">
      <c r="A42" s="4"/>
      <c r="B42" s="125"/>
      <c r="C42" s="119"/>
      <c r="D42" s="128"/>
      <c r="E42" s="131"/>
      <c r="F42" s="166"/>
      <c r="G42" s="134"/>
      <c r="H42" s="115"/>
      <c r="I42" s="117"/>
      <c r="J42" s="119"/>
      <c r="K42" s="119"/>
      <c r="L42" s="122"/>
      <c r="M42" s="99"/>
      <c r="N42" s="99"/>
      <c r="O42" s="101"/>
      <c r="P42" s="13">
        <v>3</v>
      </c>
      <c r="Q42" s="14"/>
      <c r="R42" s="13" t="str">
        <f>_xlfn.XLOOKUP(Q42, $AB$5:$AB$10, $AC$5:$AC$10, "", 0)</f>
        <v/>
      </c>
      <c r="S42" s="13" t="str">
        <f>IF(Q42="Ion Thruster", 5 * I42, _xlfn.XLOOKUP(Q42, $AB$5:$AB$10, $AD$5:$AD$10, "", 0))</f>
        <v/>
      </c>
      <c r="T42" s="15"/>
      <c r="U42" s="13" t="str">
        <f t="shared" si="72"/>
        <v/>
      </c>
      <c r="V42" s="13" t="str">
        <f t="shared" si="73"/>
        <v/>
      </c>
      <c r="W42" s="107" t="s">
        <v>48</v>
      </c>
      <c r="X42" s="109" t="str">
        <f>IF(B40="", "", K40*U44)</f>
        <v/>
      </c>
      <c r="Y42" s="45"/>
      <c r="Z42" s="5"/>
      <c r="AA42" s="82"/>
      <c r="BT42" s="90"/>
      <c r="EY42" s="81"/>
      <c r="EZ42" s="81"/>
      <c r="FA42" s="81"/>
      <c r="FB42" s="80"/>
      <c r="FC42" s="81"/>
      <c r="FD42" s="81"/>
    </row>
    <row r="43" spans="1:160" ht="12" customHeight="1" x14ac:dyDescent="0.15">
      <c r="A43" s="4"/>
      <c r="B43" s="125"/>
      <c r="C43" s="119"/>
      <c r="D43" s="128"/>
      <c r="E43" s="131"/>
      <c r="F43" s="166"/>
      <c r="G43" s="134"/>
      <c r="H43" s="115"/>
      <c r="I43" s="117"/>
      <c r="J43" s="119"/>
      <c r="K43" s="119"/>
      <c r="L43" s="122"/>
      <c r="M43" s="99"/>
      <c r="N43" s="99"/>
      <c r="O43" s="101"/>
      <c r="P43" s="13">
        <v>4</v>
      </c>
      <c r="Q43" s="14"/>
      <c r="R43" s="13" t="str">
        <f>_xlfn.XLOOKUP(Q43, $AB$5:$AB$10, $AC$5:$AC$10, "", 0)</f>
        <v/>
      </c>
      <c r="S43" s="13" t="str">
        <f>IF(Q43="Ion Thruster", 5 * I43, _xlfn.XLOOKUP(Q43, $AB$5:$AB$10, $AD$5:$AD$10, "", 0))</f>
        <v/>
      </c>
      <c r="T43" s="15"/>
      <c r="U43" s="13" t="str">
        <f t="shared" si="72"/>
        <v/>
      </c>
      <c r="V43" s="13" t="str">
        <f t="shared" si="73"/>
        <v/>
      </c>
      <c r="W43" s="108"/>
      <c r="X43" s="110"/>
      <c r="Y43" s="44"/>
      <c r="Z43" s="5"/>
      <c r="AA43" s="82"/>
      <c r="BT43" s="90"/>
      <c r="EY43" s="81"/>
      <c r="EZ43" s="81"/>
      <c r="FA43" s="81"/>
      <c r="FB43" s="80"/>
      <c r="FC43" s="81"/>
      <c r="FD43" s="81"/>
    </row>
    <row r="44" spans="1:160" ht="12" customHeight="1" x14ac:dyDescent="0.15">
      <c r="A44" s="4"/>
      <c r="B44" s="143"/>
      <c r="C44" s="141"/>
      <c r="D44" s="144"/>
      <c r="E44" s="145"/>
      <c r="F44" s="167"/>
      <c r="G44" s="146"/>
      <c r="H44" s="115"/>
      <c r="I44" s="140"/>
      <c r="J44" s="141"/>
      <c r="K44" s="141"/>
      <c r="L44" s="142"/>
      <c r="M44" s="136"/>
      <c r="N44" s="136"/>
      <c r="O44" s="114"/>
      <c r="P44" s="137"/>
      <c r="Q44" s="138"/>
      <c r="R44" s="138"/>
      <c r="S44" s="139"/>
      <c r="T44" s="16" t="s">
        <v>47</v>
      </c>
      <c r="U44" s="17" t="str">
        <f t="shared" ref="U44" si="74">IF(O40="","",O40+SUM(U40:U43))</f>
        <v/>
      </c>
      <c r="V44" s="17" t="str">
        <f>IF(B40="", "", SUM(V40:V43))</f>
        <v/>
      </c>
      <c r="W44" s="18" t="s">
        <v>41</v>
      </c>
      <c r="X44" s="19" t="str">
        <f t="shared" ref="X44" si="75">IF($B40="","",IF(V44 &gt;= X42, "Y", "N"))</f>
        <v/>
      </c>
      <c r="Y44" s="46"/>
      <c r="Z44" s="5"/>
      <c r="AA44" s="82"/>
      <c r="BT44" s="90"/>
      <c r="EY44" s="81"/>
      <c r="EZ44" s="81"/>
      <c r="FA44" s="81"/>
      <c r="FB44" s="80"/>
      <c r="FC44" s="81"/>
      <c r="FD44" s="81"/>
    </row>
    <row r="45" spans="1:160" x14ac:dyDescent="0.15">
      <c r="A45" s="4"/>
      <c r="B45" s="124"/>
      <c r="C45" s="119" t="str">
        <f t="shared" ref="C45" si="76">IF(B45="", "", "to")</f>
        <v/>
      </c>
      <c r="D45" s="127"/>
      <c r="E45" s="130" t="str">
        <f t="shared" ref="E45" si="77">IF(B45="","",IF(BT45&lt;0,BT45,""))</f>
        <v/>
      </c>
      <c r="F45" s="121" t="s">
        <v>85</v>
      </c>
      <c r="G45" s="133" t="str">
        <f t="shared" ref="G45" si="78">IF(B45="","",IF(OR(BT45&gt;0,AND(BT45&lt;0,F45="Y")),ABS(BT45),0))</f>
        <v/>
      </c>
      <c r="H45" s="114"/>
      <c r="I45" s="117" t="str">
        <f t="shared" ref="I45" si="79">IF(B45="","",ROUNDUP(G45*H45,0))</f>
        <v/>
      </c>
      <c r="J45" s="119" t="str" cm="1">
        <f t="array" ref="J45">IF(B45="", "", _xlfn.XLOOKUP(B45, Origins, _xlfn.XLOOKUP(D45, Destinations, Maneuver_Difficulties,"")))</f>
        <v/>
      </c>
      <c r="K45" s="119" t="str">
        <f t="shared" ref="K45" si="80">IF(AND(H45&lt;1, H45&gt;0), ROUNDUP(J45/H45, 0), J45)</f>
        <v/>
      </c>
      <c r="L45" s="121"/>
      <c r="M45" s="98" t="str">
        <f>IF(B45="","",IF(ISNA(FB45),"-",IF(AND(L45-FC45 &gt;= 0, MOD(L45-FC45,FD45)=0),"Y","N")))</f>
        <v/>
      </c>
      <c r="N45" s="98" t="str">
        <f t="shared" ref="N45" si="81">IF(L45="", "", L45+I45)</f>
        <v/>
      </c>
      <c r="O45" s="101"/>
      <c r="P45" s="13">
        <v>1</v>
      </c>
      <c r="Q45" s="14"/>
      <c r="R45" s="13" t="str">
        <f>_xlfn.XLOOKUP(Q45, $AB$5:$AB$10, $AC$5:$AC$10, "", 0)</f>
        <v/>
      </c>
      <c r="S45" s="13" t="str">
        <f>IF(Q45="Ion Thruster", 5 * I45, _xlfn.XLOOKUP(Q45, $AB$5:$AB$10, $AD$5:$AD$10, "", 0))</f>
        <v/>
      </c>
      <c r="T45" s="15"/>
      <c r="U45" s="13" t="str">
        <f t="shared" ref="U45:U48" si="82">IF(R45="", "", R45*T45)</f>
        <v/>
      </c>
      <c r="V45" s="13" t="str">
        <f t="shared" ref="V45:V48" si="83">IF(S45="", "", S45*T45)</f>
        <v/>
      </c>
      <c r="W45" s="103"/>
      <c r="X45" s="104"/>
      <c r="Y45" s="44"/>
      <c r="Z45" s="5"/>
      <c r="AA45" s="82"/>
      <c r="BT45" s="94" t="e" cm="1">
        <f t="array" ref="BT45">_xlfn.XLOOKUP(B45,Origins,_xlfn.XLOOKUP(D45,Destinations,Maneuver_Years))</f>
        <v>#N/A</v>
      </c>
      <c r="EY45" s="81"/>
      <c r="EZ45" s="81"/>
      <c r="FA45" s="81"/>
      <c r="FB45" s="80" t="e">
        <f>_xlfn.XLOOKUP(_xlfn.CONCAT($B45, ",", $D45), $EY$5:$EY$12, $EY$5:$EY$12)</f>
        <v>#N/A</v>
      </c>
      <c r="FC45" s="80" t="e">
        <f>_xlfn.XLOOKUP($FB45, $EY$5:$EY$12, $EZ$5:$EZ$12)</f>
        <v>#N/A</v>
      </c>
      <c r="FD45" s="80" t="e">
        <f>_xlfn.XLOOKUP($FB45, $EY$5:$EY$12, $FA$5:$FA$12)</f>
        <v>#N/A</v>
      </c>
    </row>
    <row r="46" spans="1:160" x14ac:dyDescent="0.15">
      <c r="A46" s="4"/>
      <c r="B46" s="125"/>
      <c r="C46" s="119"/>
      <c r="D46" s="128"/>
      <c r="E46" s="131"/>
      <c r="F46" s="166"/>
      <c r="G46" s="134"/>
      <c r="H46" s="115"/>
      <c r="I46" s="117"/>
      <c r="J46" s="119"/>
      <c r="K46" s="119"/>
      <c r="L46" s="122"/>
      <c r="M46" s="99"/>
      <c r="N46" s="99"/>
      <c r="O46" s="101"/>
      <c r="P46" s="13">
        <v>2</v>
      </c>
      <c r="Q46" s="14"/>
      <c r="R46" s="13" t="str">
        <f>_xlfn.XLOOKUP(Q46, $AB$5:$AB$10, $AC$5:$AC$10, "", 0)</f>
        <v/>
      </c>
      <c r="S46" s="13" t="str">
        <f>IF(Q46="Ion Thruster", 5 * I46, _xlfn.XLOOKUP(Q46, $AB$5:$AB$10, $AD$5:$AD$10, "", 0))</f>
        <v/>
      </c>
      <c r="T46" s="15"/>
      <c r="U46" s="13" t="str">
        <f t="shared" si="82"/>
        <v/>
      </c>
      <c r="V46" s="13" t="str">
        <f t="shared" si="83"/>
        <v/>
      </c>
      <c r="W46" s="105"/>
      <c r="X46" s="106"/>
      <c r="Y46" s="44"/>
      <c r="Z46" s="5"/>
      <c r="AA46" s="82"/>
      <c r="BT46" s="93"/>
      <c r="EY46" s="81"/>
      <c r="EZ46" s="81"/>
      <c r="FA46" s="81"/>
      <c r="FB46" s="80"/>
      <c r="FC46" s="81"/>
      <c r="FD46" s="81"/>
    </row>
    <row r="47" spans="1:160" x14ac:dyDescent="0.15">
      <c r="A47" s="4"/>
      <c r="B47" s="125"/>
      <c r="C47" s="119"/>
      <c r="D47" s="128"/>
      <c r="E47" s="131"/>
      <c r="F47" s="166"/>
      <c r="G47" s="134"/>
      <c r="H47" s="115"/>
      <c r="I47" s="117"/>
      <c r="J47" s="119"/>
      <c r="K47" s="119"/>
      <c r="L47" s="122"/>
      <c r="M47" s="99"/>
      <c r="N47" s="99"/>
      <c r="O47" s="101"/>
      <c r="P47" s="13">
        <v>3</v>
      </c>
      <c r="Q47" s="14"/>
      <c r="R47" s="13" t="str">
        <f>_xlfn.XLOOKUP(Q47, $AB$5:$AB$10, $AC$5:$AC$10, "", 0)</f>
        <v/>
      </c>
      <c r="S47" s="13" t="str">
        <f>IF(Q47="Ion Thruster", 5 * I47, _xlfn.XLOOKUP(Q47, $AB$5:$AB$10, $AD$5:$AD$10, "", 0))</f>
        <v/>
      </c>
      <c r="T47" s="15"/>
      <c r="U47" s="13" t="str">
        <f t="shared" si="82"/>
        <v/>
      </c>
      <c r="V47" s="13" t="str">
        <f t="shared" si="83"/>
        <v/>
      </c>
      <c r="W47" s="107" t="s">
        <v>48</v>
      </c>
      <c r="X47" s="109" t="str">
        <f>IF(B45="", "", K45*U49)</f>
        <v/>
      </c>
      <c r="Y47" s="45"/>
      <c r="Z47" s="5"/>
      <c r="AA47" s="82"/>
      <c r="BT47" s="90"/>
      <c r="EY47" s="81"/>
      <c r="EZ47" s="81"/>
      <c r="FA47" s="81"/>
      <c r="FB47" s="80"/>
      <c r="FC47" s="81"/>
      <c r="FD47" s="81"/>
    </row>
    <row r="48" spans="1:160" x14ac:dyDescent="0.15">
      <c r="A48" s="4"/>
      <c r="B48" s="125"/>
      <c r="C48" s="119"/>
      <c r="D48" s="128"/>
      <c r="E48" s="131"/>
      <c r="F48" s="166"/>
      <c r="G48" s="134"/>
      <c r="H48" s="115"/>
      <c r="I48" s="117"/>
      <c r="J48" s="119"/>
      <c r="K48" s="119"/>
      <c r="L48" s="122"/>
      <c r="M48" s="99"/>
      <c r="N48" s="99"/>
      <c r="O48" s="101"/>
      <c r="P48" s="13">
        <v>4</v>
      </c>
      <c r="Q48" s="14"/>
      <c r="R48" s="13" t="str">
        <f>_xlfn.XLOOKUP(Q48, $AB$5:$AB$10, $AC$5:$AC$10, "", 0)</f>
        <v/>
      </c>
      <c r="S48" s="13" t="str">
        <f>IF(Q48="Ion Thruster", 5 * I48, _xlfn.XLOOKUP(Q48, $AB$5:$AB$10, $AD$5:$AD$10, "", 0))</f>
        <v/>
      </c>
      <c r="T48" s="15"/>
      <c r="U48" s="13" t="str">
        <f t="shared" si="82"/>
        <v/>
      </c>
      <c r="V48" s="13" t="str">
        <f t="shared" si="83"/>
        <v/>
      </c>
      <c r="W48" s="108"/>
      <c r="X48" s="110"/>
      <c r="Y48" s="44"/>
      <c r="Z48" s="5"/>
      <c r="AA48" s="82"/>
      <c r="BT48" s="90"/>
      <c r="EY48" s="81"/>
      <c r="EZ48" s="81"/>
      <c r="FA48" s="81"/>
      <c r="FB48" s="80"/>
      <c r="FC48" s="81"/>
      <c r="FD48" s="81"/>
    </row>
    <row r="49" spans="1:160" x14ac:dyDescent="0.15">
      <c r="A49" s="4"/>
      <c r="B49" s="143"/>
      <c r="C49" s="141"/>
      <c r="D49" s="144"/>
      <c r="E49" s="145"/>
      <c r="F49" s="167"/>
      <c r="G49" s="146"/>
      <c r="H49" s="115"/>
      <c r="I49" s="140"/>
      <c r="J49" s="141"/>
      <c r="K49" s="141"/>
      <c r="L49" s="142"/>
      <c r="M49" s="136"/>
      <c r="N49" s="136"/>
      <c r="O49" s="114"/>
      <c r="P49" s="137"/>
      <c r="Q49" s="138"/>
      <c r="R49" s="138"/>
      <c r="S49" s="139"/>
      <c r="T49" s="16" t="s">
        <v>47</v>
      </c>
      <c r="U49" s="17" t="str">
        <f t="shared" ref="U49" si="84">IF(O45="","",O45+SUM(U45:U48))</f>
        <v/>
      </c>
      <c r="V49" s="17" t="str">
        <f>IF(B45="", "", SUM(V45:V48))</f>
        <v/>
      </c>
      <c r="W49" s="18" t="s">
        <v>41</v>
      </c>
      <c r="X49" s="19" t="str">
        <f t="shared" ref="X49" si="85">IF($B45="","",IF(V49 &gt;= X47, "Y", "N"))</f>
        <v/>
      </c>
      <c r="Y49" s="46"/>
      <c r="Z49" s="5"/>
      <c r="AA49" s="82"/>
      <c r="BT49" s="90"/>
      <c r="EY49" s="81"/>
      <c r="EZ49" s="81"/>
      <c r="FA49" s="81"/>
      <c r="FB49" s="80"/>
      <c r="FC49" s="81"/>
      <c r="FD49" s="81"/>
    </row>
    <row r="50" spans="1:160" x14ac:dyDescent="0.15">
      <c r="A50" s="4"/>
      <c r="B50" s="124"/>
      <c r="C50" s="119" t="str">
        <f t="shared" ref="C50" si="86">IF(B50="", "", "to")</f>
        <v/>
      </c>
      <c r="D50" s="127"/>
      <c r="E50" s="130" t="str">
        <f t="shared" ref="E50" si="87">IF(B50="","",IF(BT50&lt;0,BT50,""))</f>
        <v/>
      </c>
      <c r="F50" s="121" t="s">
        <v>85</v>
      </c>
      <c r="G50" s="133" t="str">
        <f t="shared" ref="G50" si="88">IF(B50="","",IF(OR(BT50&gt;0,AND(BT50&lt;0,F50="Y")),ABS(BT50),0))</f>
        <v/>
      </c>
      <c r="H50" s="114"/>
      <c r="I50" s="117" t="str">
        <f t="shared" ref="I50" si="89">IF(B50="","",ROUNDUP(G50*H50,0))</f>
        <v/>
      </c>
      <c r="J50" s="119" t="str" cm="1">
        <f t="array" ref="J50">IF(B50="", "", _xlfn.XLOOKUP(B50, Origins, _xlfn.XLOOKUP(D50, Destinations, Maneuver_Difficulties,"")))</f>
        <v/>
      </c>
      <c r="K50" s="119" t="str">
        <f t="shared" ref="K50" si="90">IF(AND(H50&lt;1, H50&gt;0), ROUNDUP(J50/H50, 0), J50)</f>
        <v/>
      </c>
      <c r="L50" s="121"/>
      <c r="M50" s="98" t="str">
        <f>IF(B50="","",IF(ISNA(FB50),"-",IF(AND(L50-FC50 &gt;= 0, MOD(L50-FC50,FD50)=0),"Y","N")))</f>
        <v/>
      </c>
      <c r="N50" s="98" t="str">
        <f t="shared" ref="N50" si="91">IF(L50="", "", L50+I50)</f>
        <v/>
      </c>
      <c r="O50" s="101"/>
      <c r="P50" s="13">
        <v>1</v>
      </c>
      <c r="Q50" s="14"/>
      <c r="R50" s="13" t="str">
        <f>_xlfn.XLOOKUP(Q50, $AB$5:$AB$10, $AC$5:$AC$10, "", 0)</f>
        <v/>
      </c>
      <c r="S50" s="13" t="str">
        <f>IF(Q50="Ion Thruster", 5 * I50, _xlfn.XLOOKUP(Q50, $AB$5:$AB$10, $AD$5:$AD$10, "", 0))</f>
        <v/>
      </c>
      <c r="T50" s="15"/>
      <c r="U50" s="13" t="str">
        <f t="shared" ref="U50:U53" si="92">IF(R50="", "", R50*T50)</f>
        <v/>
      </c>
      <c r="V50" s="13" t="str">
        <f t="shared" ref="V50:V53" si="93">IF(S50="", "", S50*T50)</f>
        <v/>
      </c>
      <c r="W50" s="103"/>
      <c r="X50" s="104"/>
      <c r="Y50" s="44"/>
      <c r="Z50" s="5"/>
      <c r="AA50" s="82"/>
      <c r="BT50" s="94" t="e" cm="1">
        <f t="array" ref="BT50">_xlfn.XLOOKUP(B50,Origins,_xlfn.XLOOKUP(D50,Destinations,Maneuver_Years))</f>
        <v>#N/A</v>
      </c>
      <c r="EY50" s="81"/>
      <c r="EZ50" s="81"/>
      <c r="FA50" s="81"/>
      <c r="FB50" s="80" t="e">
        <f>_xlfn.XLOOKUP(_xlfn.CONCAT($B50, ",", $D50), $EY$5:$EY$12, $EY$5:$EY$12)</f>
        <v>#N/A</v>
      </c>
      <c r="FC50" s="80" t="e">
        <f>VLOOKUP(_xlfn.CONCAT($B50, ",", $D50), $EY$5:$FA$12, 2)</f>
        <v>#N/A</v>
      </c>
      <c r="FD50" s="80" t="e">
        <f>VLOOKUP(_xlfn.CONCAT($B50, ",", $D50), $EY$5:$FA$12, 3)</f>
        <v>#N/A</v>
      </c>
    </row>
    <row r="51" spans="1:160" x14ac:dyDescent="0.15">
      <c r="A51" s="4"/>
      <c r="B51" s="125"/>
      <c r="C51" s="119"/>
      <c r="D51" s="128"/>
      <c r="E51" s="131"/>
      <c r="F51" s="166"/>
      <c r="G51" s="134"/>
      <c r="H51" s="115"/>
      <c r="I51" s="117"/>
      <c r="J51" s="119"/>
      <c r="K51" s="119"/>
      <c r="L51" s="122"/>
      <c r="M51" s="99"/>
      <c r="N51" s="99"/>
      <c r="O51" s="101"/>
      <c r="P51" s="13">
        <v>2</v>
      </c>
      <c r="Q51" s="14"/>
      <c r="R51" s="13" t="str">
        <f>_xlfn.XLOOKUP(Q51, $AB$5:$AB$10, $AC$5:$AC$10, "", 0)</f>
        <v/>
      </c>
      <c r="S51" s="13" t="str">
        <f>IF(Q51="Ion Thruster", 5 * I51, _xlfn.XLOOKUP(Q51, $AB$5:$AB$10, $AD$5:$AD$10, "", 0))</f>
        <v/>
      </c>
      <c r="T51" s="15"/>
      <c r="U51" s="13" t="str">
        <f t="shared" si="92"/>
        <v/>
      </c>
      <c r="V51" s="13" t="str">
        <f t="shared" si="93"/>
        <v/>
      </c>
      <c r="W51" s="105"/>
      <c r="X51" s="106"/>
      <c r="Y51" s="44"/>
      <c r="Z51" s="5"/>
      <c r="AA51" s="82"/>
      <c r="BT51" s="93"/>
    </row>
    <row r="52" spans="1:160" x14ac:dyDescent="0.15">
      <c r="A52" s="4"/>
      <c r="B52" s="125"/>
      <c r="C52" s="119"/>
      <c r="D52" s="128"/>
      <c r="E52" s="131"/>
      <c r="F52" s="166"/>
      <c r="G52" s="134"/>
      <c r="H52" s="115"/>
      <c r="I52" s="117"/>
      <c r="J52" s="119"/>
      <c r="K52" s="119"/>
      <c r="L52" s="122"/>
      <c r="M52" s="99"/>
      <c r="N52" s="99"/>
      <c r="O52" s="101"/>
      <c r="P52" s="13">
        <v>3</v>
      </c>
      <c r="Q52" s="14"/>
      <c r="R52" s="13" t="str">
        <f>_xlfn.XLOOKUP(Q52, $AB$5:$AB$10, $AC$5:$AC$10, "", 0)</f>
        <v/>
      </c>
      <c r="S52" s="13" t="str">
        <f>IF(Q52="Ion Thruster", 5 * I52, _xlfn.XLOOKUP(Q52, $AB$5:$AB$10, $AD$5:$AD$10, "", 0))</f>
        <v/>
      </c>
      <c r="T52" s="15"/>
      <c r="U52" s="13" t="str">
        <f t="shared" si="92"/>
        <v/>
      </c>
      <c r="V52" s="13" t="str">
        <f t="shared" si="93"/>
        <v/>
      </c>
      <c r="W52" s="107" t="s">
        <v>48</v>
      </c>
      <c r="X52" s="109" t="str">
        <f>IF(B50="", "", K50*U54)</f>
        <v/>
      </c>
      <c r="Y52" s="45"/>
      <c r="Z52" s="5"/>
      <c r="AA52" s="82"/>
      <c r="BT52" s="90"/>
    </row>
    <row r="53" spans="1:160" x14ac:dyDescent="0.15">
      <c r="A53" s="4"/>
      <c r="B53" s="125"/>
      <c r="C53" s="119"/>
      <c r="D53" s="128"/>
      <c r="E53" s="131"/>
      <c r="F53" s="166"/>
      <c r="G53" s="134"/>
      <c r="H53" s="115"/>
      <c r="I53" s="117"/>
      <c r="J53" s="119"/>
      <c r="K53" s="119"/>
      <c r="L53" s="122"/>
      <c r="M53" s="99"/>
      <c r="N53" s="99"/>
      <c r="O53" s="101"/>
      <c r="P53" s="13">
        <v>4</v>
      </c>
      <c r="Q53" s="14"/>
      <c r="R53" s="13" t="str">
        <f>_xlfn.XLOOKUP(Q53, $AB$5:$AB$10, $AC$5:$AC$10, "", 0)</f>
        <v/>
      </c>
      <c r="S53" s="13" t="str">
        <f>IF(Q53="Ion Thruster", 5 * I53, _xlfn.XLOOKUP(Q53, $AB$5:$AB$10, $AD$5:$AD$10, "", 0))</f>
        <v/>
      </c>
      <c r="T53" s="15"/>
      <c r="U53" s="13" t="str">
        <f t="shared" si="92"/>
        <v/>
      </c>
      <c r="V53" s="13" t="str">
        <f t="shared" si="93"/>
        <v/>
      </c>
      <c r="W53" s="108"/>
      <c r="X53" s="110"/>
      <c r="Y53" s="44"/>
      <c r="Z53" s="5"/>
      <c r="AA53" s="82"/>
      <c r="BT53" s="90"/>
    </row>
    <row r="54" spans="1:160" ht="13" thickBot="1" x14ac:dyDescent="0.2">
      <c r="A54" s="4"/>
      <c r="B54" s="126"/>
      <c r="C54" s="120"/>
      <c r="D54" s="129"/>
      <c r="E54" s="132"/>
      <c r="F54" s="168"/>
      <c r="G54" s="135"/>
      <c r="H54" s="116"/>
      <c r="I54" s="118"/>
      <c r="J54" s="120"/>
      <c r="K54" s="120"/>
      <c r="L54" s="123"/>
      <c r="M54" s="100"/>
      <c r="N54" s="100"/>
      <c r="O54" s="102"/>
      <c r="P54" s="111"/>
      <c r="Q54" s="112"/>
      <c r="R54" s="112"/>
      <c r="S54" s="113"/>
      <c r="T54" s="48" t="s">
        <v>47</v>
      </c>
      <c r="U54" s="49" t="str">
        <f t="shared" ref="U54" si="94">IF(O50="","",O50+SUM(U50:U53))</f>
        <v/>
      </c>
      <c r="V54" s="49" t="str">
        <f>IF(B50="", "", SUM(V50:V53))</f>
        <v/>
      </c>
      <c r="W54" s="50" t="s">
        <v>41</v>
      </c>
      <c r="X54" s="51" t="str">
        <f t="shared" ref="X54" si="95">IF($B50="","",IF(V54 &gt;= X52, "Y", "N"))</f>
        <v/>
      </c>
      <c r="Y54" s="52"/>
      <c r="Z54" s="5"/>
      <c r="AA54" s="82"/>
      <c r="BT54" s="90"/>
    </row>
    <row r="55" spans="1:160" x14ac:dyDescent="0.15">
      <c r="B55" s="31"/>
      <c r="C55" s="13"/>
      <c r="D55" s="31"/>
      <c r="E55" s="31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31"/>
      <c r="R55" s="13"/>
      <c r="S55" s="13"/>
      <c r="T55" s="13"/>
      <c r="U55" s="13"/>
      <c r="V55" s="13"/>
      <c r="W55" s="13"/>
      <c r="X55" s="13"/>
      <c r="Y55" s="31"/>
    </row>
  </sheetData>
  <sheetProtection sheet="1" objects="1" scenarios="1"/>
  <mergeCells count="185">
    <mergeCell ref="N50:N54"/>
    <mergeCell ref="O50:O54"/>
    <mergeCell ref="W50:X51"/>
    <mergeCell ref="W52:W53"/>
    <mergeCell ref="X52:X53"/>
    <mergeCell ref="P54:S54"/>
    <mergeCell ref="H50:H54"/>
    <mergeCell ref="I50:I54"/>
    <mergeCell ref="J50:J54"/>
    <mergeCell ref="K50:K54"/>
    <mergeCell ref="L50:L54"/>
    <mergeCell ref="M50:M54"/>
    <mergeCell ref="B50:B54"/>
    <mergeCell ref="C50:C54"/>
    <mergeCell ref="D50:D54"/>
    <mergeCell ref="E50:E54"/>
    <mergeCell ref="F50:F54"/>
    <mergeCell ref="G50:G54"/>
    <mergeCell ref="N45:N49"/>
    <mergeCell ref="O45:O49"/>
    <mergeCell ref="W45:X46"/>
    <mergeCell ref="W47:W48"/>
    <mergeCell ref="X47:X48"/>
    <mergeCell ref="P49:S49"/>
    <mergeCell ref="H45:H49"/>
    <mergeCell ref="I45:I49"/>
    <mergeCell ref="J45:J49"/>
    <mergeCell ref="K45:K49"/>
    <mergeCell ref="L45:L49"/>
    <mergeCell ref="M45:M49"/>
    <mergeCell ref="B45:B49"/>
    <mergeCell ref="C45:C49"/>
    <mergeCell ref="D45:D49"/>
    <mergeCell ref="E45:E49"/>
    <mergeCell ref="F45:F49"/>
    <mergeCell ref="G45:G49"/>
    <mergeCell ref="N40:N44"/>
    <mergeCell ref="O40:O44"/>
    <mergeCell ref="W40:X41"/>
    <mergeCell ref="W42:W43"/>
    <mergeCell ref="X42:X43"/>
    <mergeCell ref="P44:S44"/>
    <mergeCell ref="H40:H44"/>
    <mergeCell ref="I40:I44"/>
    <mergeCell ref="J40:J44"/>
    <mergeCell ref="K40:K44"/>
    <mergeCell ref="L40:L44"/>
    <mergeCell ref="M40:M44"/>
    <mergeCell ref="B40:B44"/>
    <mergeCell ref="C40:C44"/>
    <mergeCell ref="D40:D44"/>
    <mergeCell ref="E40:E44"/>
    <mergeCell ref="F40:F44"/>
    <mergeCell ref="G40:G44"/>
    <mergeCell ref="N35:N39"/>
    <mergeCell ref="O35:O39"/>
    <mergeCell ref="W35:X36"/>
    <mergeCell ref="W37:W38"/>
    <mergeCell ref="X37:X38"/>
    <mergeCell ref="P39:S39"/>
    <mergeCell ref="H35:H39"/>
    <mergeCell ref="I35:I39"/>
    <mergeCell ref="J35:J39"/>
    <mergeCell ref="K35:K39"/>
    <mergeCell ref="L35:L39"/>
    <mergeCell ref="M35:M39"/>
    <mergeCell ref="B35:B39"/>
    <mergeCell ref="C35:C39"/>
    <mergeCell ref="D35:D39"/>
    <mergeCell ref="E35:E39"/>
    <mergeCell ref="F35:F39"/>
    <mergeCell ref="G35:G39"/>
    <mergeCell ref="N30:N34"/>
    <mergeCell ref="O30:O34"/>
    <mergeCell ref="W30:X31"/>
    <mergeCell ref="W32:W33"/>
    <mergeCell ref="X32:X33"/>
    <mergeCell ref="P34:S34"/>
    <mergeCell ref="H30:H34"/>
    <mergeCell ref="I30:I34"/>
    <mergeCell ref="J30:J34"/>
    <mergeCell ref="K30:K34"/>
    <mergeCell ref="L30:L34"/>
    <mergeCell ref="M30:M34"/>
    <mergeCell ref="B30:B34"/>
    <mergeCell ref="C30:C34"/>
    <mergeCell ref="D30:D34"/>
    <mergeCell ref="E30:E34"/>
    <mergeCell ref="F30:F34"/>
    <mergeCell ref="G30:G34"/>
    <mergeCell ref="N25:N29"/>
    <mergeCell ref="O25:O29"/>
    <mergeCell ref="W25:X26"/>
    <mergeCell ref="W27:W28"/>
    <mergeCell ref="X27:X28"/>
    <mergeCell ref="P29:S29"/>
    <mergeCell ref="H25:H29"/>
    <mergeCell ref="I25:I29"/>
    <mergeCell ref="J25:J29"/>
    <mergeCell ref="K25:K29"/>
    <mergeCell ref="L25:L29"/>
    <mergeCell ref="M25:M29"/>
    <mergeCell ref="B25:B29"/>
    <mergeCell ref="C25:C29"/>
    <mergeCell ref="D25:D29"/>
    <mergeCell ref="E25:E29"/>
    <mergeCell ref="F25:F29"/>
    <mergeCell ref="G25:G29"/>
    <mergeCell ref="N20:N24"/>
    <mergeCell ref="O20:O24"/>
    <mergeCell ref="W20:X21"/>
    <mergeCell ref="W22:W23"/>
    <mergeCell ref="X22:X23"/>
    <mergeCell ref="P24:S24"/>
    <mergeCell ref="H20:H24"/>
    <mergeCell ref="I20:I24"/>
    <mergeCell ref="J20:J24"/>
    <mergeCell ref="K20:K24"/>
    <mergeCell ref="L20:L24"/>
    <mergeCell ref="M20:M24"/>
    <mergeCell ref="B20:B24"/>
    <mergeCell ref="C20:C24"/>
    <mergeCell ref="D20:D24"/>
    <mergeCell ref="E20:E24"/>
    <mergeCell ref="F20:F24"/>
    <mergeCell ref="G20:G24"/>
    <mergeCell ref="N15:N19"/>
    <mergeCell ref="O15:O19"/>
    <mergeCell ref="W15:X16"/>
    <mergeCell ref="W17:W18"/>
    <mergeCell ref="X17:X18"/>
    <mergeCell ref="P19:S19"/>
    <mergeCell ref="H15:H19"/>
    <mergeCell ref="I15:I19"/>
    <mergeCell ref="J15:J19"/>
    <mergeCell ref="K15:K19"/>
    <mergeCell ref="L15:L19"/>
    <mergeCell ref="M15:M19"/>
    <mergeCell ref="B15:B19"/>
    <mergeCell ref="C15:C19"/>
    <mergeCell ref="D15:D19"/>
    <mergeCell ref="E15:E19"/>
    <mergeCell ref="F15:F19"/>
    <mergeCell ref="G15:G19"/>
    <mergeCell ref="K10:K14"/>
    <mergeCell ref="L10:L14"/>
    <mergeCell ref="M10:M14"/>
    <mergeCell ref="N10:N14"/>
    <mergeCell ref="O10:O14"/>
    <mergeCell ref="W10:X11"/>
    <mergeCell ref="W12:W13"/>
    <mergeCell ref="X12:X13"/>
    <mergeCell ref="P14:S14"/>
    <mergeCell ref="P9:S9"/>
    <mergeCell ref="B10:B14"/>
    <mergeCell ref="C10:C14"/>
    <mergeCell ref="D10:D14"/>
    <mergeCell ref="E10:E14"/>
    <mergeCell ref="F10:F14"/>
    <mergeCell ref="G10:G14"/>
    <mergeCell ref="H10:H14"/>
    <mergeCell ref="I10:I14"/>
    <mergeCell ref="J10:J14"/>
    <mergeCell ref="W5:X6"/>
    <mergeCell ref="AG5:BS5"/>
    <mergeCell ref="BV5:DH5"/>
    <mergeCell ref="W7:W8"/>
    <mergeCell ref="X7:X8"/>
    <mergeCell ref="AE7:AE38"/>
    <mergeCell ref="J5:J9"/>
    <mergeCell ref="K5:K9"/>
    <mergeCell ref="L5:L9"/>
    <mergeCell ref="M5:M9"/>
    <mergeCell ref="N5:N9"/>
    <mergeCell ref="O5:O9"/>
    <mergeCell ref="B3:K3"/>
    <mergeCell ref="P3:V3"/>
    <mergeCell ref="B5:B9"/>
    <mergeCell ref="C5:C9"/>
    <mergeCell ref="D5:D9"/>
    <mergeCell ref="E5:E9"/>
    <mergeCell ref="F5:F9"/>
    <mergeCell ref="G5:G9"/>
    <mergeCell ref="H5:H9"/>
    <mergeCell ref="I5:I9"/>
  </mergeCells>
  <conditionalFormatting sqref="X14">
    <cfRule type="colorScale" priority="5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19">
    <cfRule type="colorScale" priority="4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29 X24 X34 X39 X44">
    <cfRule type="colorScale" priority="3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49">
    <cfRule type="colorScale" priority="2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54">
    <cfRule type="colorScale" priority="1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dataValidations count="6">
    <dataValidation type="list" allowBlank="1" showInputMessage="1" showErrorMessage="1" sqref="H5:H54" xr:uid="{B2E6B719-B4A5-7D4A-B9DD-29C67A1CD783}">
      <formula1>$EW$5:$EW$10</formula1>
    </dataValidation>
    <dataValidation type="list" allowBlank="1" showInputMessage="1" showErrorMessage="1" sqref="B5:B54" xr:uid="{CA1693DD-57A7-0742-B04B-E4257136CD8F}">
      <formula1>Valid_Origins</formula1>
    </dataValidation>
    <dataValidation type="list" allowBlank="1" showInputMessage="1" showErrorMessage="1" sqref="D5:D54" xr:uid="{A1252173-1D75-4645-BAFD-37657B781269}">
      <formula1>Valid_Destinations</formula1>
    </dataValidation>
    <dataValidation type="list" allowBlank="1" showInputMessage="1" showErrorMessage="1" sqref="Q5:Q8 Q50:Q53 Q45:Q48 Q40:Q43 Q35:Q38 Q30:Q33 Q25:Q28 Q20:Q23 Q10:Q13 Q15:Q18" xr:uid="{1D386740-B5A8-3B48-9606-42D7D2CA0112}">
      <formula1>$AB$5:$AB$11</formula1>
    </dataValidation>
    <dataValidation type="list" allowBlank="1" showInputMessage="1" showErrorMessage="1" sqref="L5:L54" xr:uid="{CA7273F3-64B7-9A48-B263-0DE19C354160}">
      <formula1>Years</formula1>
    </dataValidation>
    <dataValidation type="list" allowBlank="1" showInputMessage="1" showErrorMessage="1" sqref="F5:F54" xr:uid="{5F71FFE8-2AEA-B84B-831C-255137D268C7}">
      <formula1>OptYrs</formula1>
    </dataValidation>
  </dataValidations>
  <pageMargins left="0.25" right="0.25" top="0.75" bottom="0.75" header="0.3" footer="0.3"/>
  <pageSetup orientation="landscape" horizontalDpi="0" verticalDpi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7112A-45E1-4742-AD6E-C32F26394A81}">
  <dimension ref="A1:FL55"/>
  <sheetViews>
    <sheetView zoomScale="125" zoomScaleNormal="125" workbookViewId="0">
      <selection activeCell="M40" sqref="M40:M44"/>
    </sheetView>
  </sheetViews>
  <sheetFormatPr baseColWidth="10" defaultRowHeight="12" x14ac:dyDescent="0.15"/>
  <cols>
    <col min="1" max="1" width="2.83203125" style="3" customWidth="1"/>
    <col min="2" max="2" width="14.83203125" style="3" customWidth="1"/>
    <col min="3" max="3" width="4.6640625" style="2" bestFit="1" customWidth="1"/>
    <col min="4" max="4" width="14.83203125" style="3" customWidth="1"/>
    <col min="5" max="5" width="4.83203125" style="3" customWidth="1"/>
    <col min="6" max="6" width="4.83203125" style="2" customWidth="1"/>
    <col min="7" max="7" width="7.33203125" style="2" bestFit="1" customWidth="1"/>
    <col min="8" max="8" width="7.83203125" style="2" customWidth="1"/>
    <col min="9" max="9" width="6.83203125" style="2" customWidth="1"/>
    <col min="10" max="10" width="7.33203125" style="2" bestFit="1" customWidth="1"/>
    <col min="11" max="11" width="4.1640625" style="2" customWidth="1"/>
    <col min="12" max="12" width="5.83203125" style="2" customWidth="1"/>
    <col min="13" max="13" width="6.33203125" style="2" customWidth="1"/>
    <col min="14" max="14" width="5.83203125" style="2" customWidth="1"/>
    <col min="15" max="15" width="6.83203125" style="2" bestFit="1" customWidth="1"/>
    <col min="16" max="16" width="2.1640625" style="2" bestFit="1" customWidth="1"/>
    <col min="17" max="17" width="9.83203125" style="3" customWidth="1"/>
    <col min="18" max="18" width="4.83203125" style="2" bestFit="1" customWidth="1"/>
    <col min="19" max="19" width="5.6640625" style="2" bestFit="1" customWidth="1"/>
    <col min="20" max="20" width="5.5" style="2" bestFit="1" customWidth="1"/>
    <col min="21" max="21" width="4.83203125" style="2" bestFit="1" customWidth="1"/>
    <col min="22" max="22" width="5.83203125" style="2" bestFit="1" customWidth="1"/>
    <col min="23" max="23" width="5.6640625" style="2" bestFit="1" customWidth="1"/>
    <col min="24" max="24" width="3.83203125" style="2" customWidth="1"/>
    <col min="25" max="25" width="30.83203125" style="3" customWidth="1"/>
    <col min="26" max="26" width="10.83203125" style="3"/>
    <col min="27" max="27" width="6.1640625" style="2" bestFit="1" customWidth="1"/>
    <col min="28" max="30" width="10.83203125" style="3"/>
    <col min="31" max="31" width="2.6640625" style="3" customWidth="1"/>
    <col min="32" max="32" width="13.6640625" style="3" bestFit="1" customWidth="1"/>
    <col min="33" max="33" width="5" style="3" bestFit="1" customWidth="1"/>
    <col min="34" max="34" width="8.5" style="3" bestFit="1" customWidth="1"/>
    <col min="35" max="35" width="9.1640625" style="3" bestFit="1" customWidth="1"/>
    <col min="36" max="36" width="12.33203125" style="3" bestFit="1" customWidth="1"/>
    <col min="37" max="37" width="9.33203125" style="3" bestFit="1" customWidth="1"/>
    <col min="38" max="38" width="10" style="3" bestFit="1" customWidth="1"/>
    <col min="39" max="39" width="5" style="3" bestFit="1" customWidth="1"/>
    <col min="40" max="40" width="13.33203125" style="3" bestFit="1" customWidth="1"/>
    <col min="41" max="41" width="13.6640625" style="3" bestFit="1" customWidth="1"/>
    <col min="42" max="42" width="8.83203125" style="3" bestFit="1" customWidth="1"/>
    <col min="43" max="43" width="12" style="3" bestFit="1" customWidth="1"/>
    <col min="44" max="44" width="9.5" style="3" bestFit="1" customWidth="1"/>
    <col min="45" max="45" width="4.6640625" style="3" bestFit="1" customWidth="1"/>
    <col min="46" max="46" width="6.5" style="3" bestFit="1" customWidth="1"/>
    <col min="47" max="47" width="11.83203125" style="3" bestFit="1" customWidth="1"/>
    <col min="48" max="48" width="11.1640625" style="3" bestFit="1" customWidth="1"/>
    <col min="49" max="49" width="7" style="3" bestFit="1" customWidth="1"/>
    <col min="50" max="50" width="9.6640625" style="3" bestFit="1" customWidth="1"/>
    <col min="51" max="51" width="12.83203125" style="3" bestFit="1" customWidth="1"/>
    <col min="52" max="52" width="10.33203125" style="3" bestFit="1" customWidth="1"/>
    <col min="53" max="53" width="5.5" style="3" bestFit="1" customWidth="1"/>
    <col min="54" max="54" width="5.33203125" style="3" bestFit="1" customWidth="1"/>
    <col min="55" max="55" width="11" style="3" bestFit="1" customWidth="1"/>
    <col min="56" max="56" width="10.33203125" style="3" bestFit="1" customWidth="1"/>
    <col min="57" max="57" width="13.5" style="3" bestFit="1" customWidth="1"/>
    <col min="58" max="58" width="6.6640625" style="3" bestFit="1" customWidth="1"/>
    <col min="59" max="59" width="6.1640625" style="3" bestFit="1" customWidth="1"/>
    <col min="60" max="60" width="12.83203125" style="3" bestFit="1" customWidth="1"/>
    <col min="61" max="61" width="8.6640625" style="3" bestFit="1" customWidth="1"/>
    <col min="62" max="62" width="5.33203125" style="3" customWidth="1"/>
    <col min="63" max="63" width="10.6640625" style="3" bestFit="1" customWidth="1"/>
    <col min="64" max="64" width="10.6640625" style="3" customWidth="1"/>
    <col min="65" max="65" width="13.1640625" style="3" bestFit="1" customWidth="1"/>
    <col min="66" max="66" width="8.83203125" style="3" bestFit="1" customWidth="1"/>
    <col min="67" max="67" width="12" style="3" bestFit="1" customWidth="1"/>
    <col min="68" max="68" width="4.6640625" style="3" bestFit="1" customWidth="1"/>
    <col min="69" max="69" width="8.5" style="3" bestFit="1" customWidth="1"/>
    <col min="70" max="70" width="11" style="3" bestFit="1" customWidth="1"/>
    <col min="71" max="71" width="11.83203125" style="3" bestFit="1" customWidth="1"/>
    <col min="72" max="72" width="11.83203125" style="92" customWidth="1"/>
    <col min="73" max="73" width="13.6640625" style="87" bestFit="1" customWidth="1"/>
    <col min="74" max="74" width="5" style="87" bestFit="1" customWidth="1"/>
    <col min="75" max="75" width="8.5" style="87" bestFit="1" customWidth="1"/>
    <col min="76" max="76" width="9.1640625" style="87" bestFit="1" customWidth="1"/>
    <col min="77" max="77" width="12.33203125" style="87" bestFit="1" customWidth="1"/>
    <col min="78" max="78" width="9.33203125" style="87" bestFit="1" customWidth="1"/>
    <col min="79" max="79" width="10" style="87" bestFit="1" customWidth="1"/>
    <col min="80" max="80" width="5" style="87" bestFit="1" customWidth="1"/>
    <col min="81" max="81" width="13.33203125" style="87" bestFit="1" customWidth="1"/>
    <col min="82" max="82" width="13.6640625" style="87" bestFit="1" customWidth="1"/>
    <col min="83" max="83" width="8.83203125" style="87" bestFit="1" customWidth="1"/>
    <col min="84" max="84" width="12" style="87" bestFit="1" customWidth="1"/>
    <col min="85" max="85" width="9.5" style="87" bestFit="1" customWidth="1"/>
    <col min="86" max="86" width="4.6640625" style="87" bestFit="1" customWidth="1"/>
    <col min="87" max="87" width="6.5" style="87" bestFit="1" customWidth="1"/>
    <col min="88" max="88" width="11.83203125" style="87" bestFit="1" customWidth="1"/>
    <col min="89" max="89" width="11.1640625" style="87" bestFit="1" customWidth="1"/>
    <col min="90" max="90" width="7" style="87" bestFit="1" customWidth="1"/>
    <col min="91" max="91" width="9.6640625" style="87" bestFit="1" customWidth="1"/>
    <col min="92" max="92" width="12.83203125" style="87" bestFit="1" customWidth="1"/>
    <col min="93" max="93" width="10.33203125" style="87" bestFit="1" customWidth="1"/>
    <col min="94" max="94" width="5.5" style="87" bestFit="1" customWidth="1"/>
    <col min="95" max="95" width="5.33203125" style="87" bestFit="1" customWidth="1"/>
    <col min="96" max="96" width="11" style="87" bestFit="1" customWidth="1"/>
    <col min="97" max="97" width="10.33203125" style="87" bestFit="1" customWidth="1"/>
    <col min="98" max="98" width="13.5" style="87" bestFit="1" customWidth="1"/>
    <col min="99" max="99" width="6.6640625" style="87" bestFit="1" customWidth="1"/>
    <col min="100" max="100" width="6.1640625" style="87" bestFit="1" customWidth="1"/>
    <col min="101" max="101" width="12.83203125" style="87" bestFit="1" customWidth="1"/>
    <col min="102" max="102" width="8.6640625" style="87" bestFit="1" customWidth="1"/>
    <col min="103" max="103" width="5.33203125" style="87" customWidth="1"/>
    <col min="104" max="104" width="10.6640625" style="87" bestFit="1" customWidth="1"/>
    <col min="105" max="105" width="10" style="87" bestFit="1" customWidth="1"/>
    <col min="106" max="106" width="13.1640625" style="87" bestFit="1" customWidth="1"/>
    <col min="107" max="107" width="8.83203125" style="87" bestFit="1" customWidth="1"/>
    <col min="108" max="108" width="12" style="87" bestFit="1" customWidth="1"/>
    <col min="109" max="109" width="4.6640625" style="87" bestFit="1" customWidth="1"/>
    <col min="110" max="110" width="8.5" style="87" bestFit="1" customWidth="1"/>
    <col min="111" max="111" width="11" style="87" bestFit="1" customWidth="1"/>
    <col min="112" max="112" width="11.83203125" style="87" bestFit="1" customWidth="1"/>
    <col min="113" max="113" width="11.83203125" style="1" customWidth="1"/>
    <col min="114" max="137" width="11.83203125" style="3" customWidth="1"/>
    <col min="138" max="138" width="13.5" style="3" bestFit="1" customWidth="1"/>
    <col min="139" max="152" width="11.83203125" style="3" customWidth="1"/>
    <col min="153" max="153" width="10.83203125" style="3"/>
    <col min="154" max="154" width="10.83203125" style="2"/>
    <col min="155" max="155" width="23.83203125" style="2" customWidth="1"/>
    <col min="156" max="157" width="5.83203125" style="2" customWidth="1"/>
    <col min="158" max="158" width="23.83203125" style="73" customWidth="1"/>
    <col min="159" max="160" width="5.83203125" style="2" customWidth="1"/>
    <col min="161" max="161" width="24" style="3" bestFit="1" customWidth="1"/>
    <col min="162" max="163" width="5.83203125" style="3" customWidth="1"/>
    <col min="164" max="16384" width="10.83203125" style="3"/>
  </cols>
  <sheetData>
    <row r="1" spans="1:168" ht="13" thickBot="1" x14ac:dyDescent="0.2">
      <c r="B1" s="23"/>
      <c r="C1" s="24"/>
      <c r="D1" s="25"/>
      <c r="E1" s="25"/>
      <c r="F1" s="24"/>
      <c r="G1" s="24"/>
      <c r="H1" s="24"/>
      <c r="I1" s="24"/>
      <c r="J1" s="24"/>
      <c r="K1" s="24"/>
      <c r="L1" s="24"/>
      <c r="M1" s="24"/>
      <c r="N1" s="24"/>
      <c r="O1" s="24"/>
      <c r="P1" s="26"/>
      <c r="Q1" s="27"/>
      <c r="R1" s="28"/>
      <c r="S1" s="28"/>
      <c r="T1" s="28"/>
      <c r="U1" s="28"/>
      <c r="V1" s="29"/>
      <c r="W1" s="30"/>
      <c r="X1" s="30"/>
      <c r="Y1" s="25"/>
    </row>
    <row r="2" spans="1:168" ht="40" customHeight="1" x14ac:dyDescent="0.15">
      <c r="A2" s="4"/>
      <c r="B2" s="53" t="s">
        <v>66</v>
      </c>
      <c r="C2" s="32" t="s">
        <v>93</v>
      </c>
      <c r="D2" s="33" t="s">
        <v>46</v>
      </c>
      <c r="E2" s="86"/>
      <c r="F2" s="83"/>
      <c r="G2" s="34"/>
      <c r="H2" s="34"/>
      <c r="I2" s="34"/>
      <c r="J2" s="34"/>
      <c r="K2" s="34"/>
      <c r="L2" s="34"/>
      <c r="M2" s="34"/>
      <c r="N2" s="34"/>
      <c r="O2" s="34"/>
      <c r="P2" s="35"/>
      <c r="Q2" s="36"/>
      <c r="R2" s="37"/>
      <c r="S2" s="37"/>
      <c r="T2" s="37"/>
      <c r="U2" s="37"/>
      <c r="V2" s="38"/>
      <c r="W2" s="39"/>
      <c r="X2" s="39"/>
      <c r="Y2" s="40"/>
      <c r="Z2" s="5"/>
      <c r="AA2" s="82"/>
    </row>
    <row r="3" spans="1:168" x14ac:dyDescent="0.15">
      <c r="A3" s="4"/>
      <c r="B3" s="161" t="s">
        <v>15</v>
      </c>
      <c r="C3" s="162"/>
      <c r="D3" s="162"/>
      <c r="E3" s="162"/>
      <c r="F3" s="162"/>
      <c r="G3" s="162"/>
      <c r="H3" s="162"/>
      <c r="I3" s="162"/>
      <c r="J3" s="162"/>
      <c r="K3" s="162"/>
      <c r="L3" s="67"/>
      <c r="M3" s="67"/>
      <c r="N3" s="70"/>
      <c r="O3" s="68" t="s">
        <v>42</v>
      </c>
      <c r="P3" s="163" t="s">
        <v>17</v>
      </c>
      <c r="Q3" s="164"/>
      <c r="R3" s="164"/>
      <c r="S3" s="164"/>
      <c r="T3" s="164"/>
      <c r="U3" s="164"/>
      <c r="V3" s="165"/>
      <c r="W3" s="6"/>
      <c r="X3" s="7"/>
      <c r="Y3" s="41"/>
      <c r="Z3" s="8"/>
      <c r="AA3" s="30"/>
    </row>
    <row r="4" spans="1:168" s="1" customFormat="1" ht="40" customHeight="1" x14ac:dyDescent="0.15">
      <c r="A4" s="9"/>
      <c r="B4" s="54" t="s">
        <v>16</v>
      </c>
      <c r="C4" s="55" t="s">
        <v>20</v>
      </c>
      <c r="D4" s="55" t="s">
        <v>11</v>
      </c>
      <c r="E4" s="58" t="s">
        <v>83</v>
      </c>
      <c r="F4" s="58" t="s">
        <v>89</v>
      </c>
      <c r="G4" s="56" t="s">
        <v>21</v>
      </c>
      <c r="H4" s="57" t="s">
        <v>45</v>
      </c>
      <c r="I4" s="61" t="s">
        <v>43</v>
      </c>
      <c r="J4" s="55" t="s">
        <v>5</v>
      </c>
      <c r="K4" s="57" t="s">
        <v>44</v>
      </c>
      <c r="L4" s="57" t="s">
        <v>69</v>
      </c>
      <c r="M4" s="57" t="s">
        <v>82</v>
      </c>
      <c r="N4" s="57" t="s">
        <v>70</v>
      </c>
      <c r="O4" s="69" t="s">
        <v>1</v>
      </c>
      <c r="P4" s="60" t="s">
        <v>40</v>
      </c>
      <c r="Q4" s="58" t="s">
        <v>0</v>
      </c>
      <c r="R4" s="61" t="s">
        <v>1</v>
      </c>
      <c r="S4" s="61" t="s">
        <v>3</v>
      </c>
      <c r="T4" s="61" t="s">
        <v>18</v>
      </c>
      <c r="U4" s="61" t="s">
        <v>19</v>
      </c>
      <c r="V4" s="59" t="s">
        <v>22</v>
      </c>
      <c r="W4" s="10"/>
      <c r="X4" s="11"/>
      <c r="Y4" s="42" t="s">
        <v>9</v>
      </c>
      <c r="Z4" s="12"/>
      <c r="AA4" s="84" t="s">
        <v>84</v>
      </c>
      <c r="AB4" s="62" t="s">
        <v>49</v>
      </c>
      <c r="AC4" s="63" t="s">
        <v>1</v>
      </c>
      <c r="AD4" s="63" t="s">
        <v>3</v>
      </c>
      <c r="AE4" s="63"/>
      <c r="AF4" s="62" t="s">
        <v>24</v>
      </c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 t="s">
        <v>60</v>
      </c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5" t="s">
        <v>50</v>
      </c>
      <c r="BU4" s="89"/>
      <c r="BV4" s="89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72"/>
      <c r="CX4" s="72"/>
      <c r="CY4" s="72"/>
      <c r="CZ4" s="72"/>
      <c r="DA4" s="72"/>
      <c r="DB4" s="72"/>
      <c r="DC4" s="72"/>
      <c r="DD4" s="72"/>
      <c r="DE4" s="72"/>
      <c r="DF4" s="72"/>
      <c r="DG4" s="72"/>
      <c r="DH4" s="72"/>
      <c r="DI4" s="65" t="s">
        <v>88</v>
      </c>
      <c r="DJ4" s="66"/>
      <c r="DK4" s="66"/>
      <c r="DL4" s="66"/>
      <c r="DM4" s="66"/>
      <c r="DN4" s="66"/>
      <c r="DO4" s="66"/>
      <c r="DP4" s="66"/>
      <c r="DQ4" s="66"/>
      <c r="DR4" s="66"/>
      <c r="DS4" s="66"/>
      <c r="DT4" s="66"/>
      <c r="DU4" s="66"/>
      <c r="DV4" s="66"/>
      <c r="DW4" s="66"/>
      <c r="DX4" s="66"/>
      <c r="DY4" s="66"/>
      <c r="DZ4" s="66"/>
      <c r="EA4" s="66"/>
      <c r="EB4" s="66"/>
      <c r="EC4" s="66"/>
      <c r="ED4" s="66"/>
      <c r="EE4" s="66"/>
      <c r="EF4" s="66"/>
      <c r="EG4" s="66"/>
      <c r="EH4" s="66"/>
      <c r="EI4" s="66"/>
      <c r="EJ4" s="66"/>
      <c r="EK4" s="66"/>
      <c r="EL4" s="66"/>
      <c r="EM4" s="66"/>
      <c r="EN4" s="66"/>
      <c r="EO4" s="66"/>
      <c r="EP4" s="66"/>
      <c r="EQ4" s="66"/>
      <c r="ER4" s="66"/>
      <c r="ES4" s="66"/>
      <c r="ET4" s="66"/>
      <c r="EU4" s="66"/>
      <c r="EV4" s="66"/>
      <c r="EW4" s="63" t="s">
        <v>45</v>
      </c>
      <c r="EX4" s="71" t="s">
        <v>21</v>
      </c>
      <c r="EY4" s="75" t="s">
        <v>71</v>
      </c>
      <c r="EZ4" s="76" t="s">
        <v>80</v>
      </c>
      <c r="FA4" s="76" t="s">
        <v>81</v>
      </c>
      <c r="FB4" s="77"/>
      <c r="FC4" s="78"/>
      <c r="FD4" s="78"/>
    </row>
    <row r="5" spans="1:168" ht="12" customHeight="1" x14ac:dyDescent="0.2">
      <c r="A5" s="4"/>
      <c r="B5" s="124"/>
      <c r="C5" s="98" t="str">
        <f>IF(B5="", "", "to")</f>
        <v/>
      </c>
      <c r="D5" s="127"/>
      <c r="E5" s="130" t="str">
        <f>IF(B5="","",IF(BT5&lt;0,BT5,""))</f>
        <v/>
      </c>
      <c r="F5" s="121"/>
      <c r="G5" s="133" t="str">
        <f>IF(B5="","",IF(OR(BT5&gt;0,AND(BT5&lt;0,F5="Y")),ABS(BT5),0))</f>
        <v/>
      </c>
      <c r="H5" s="115"/>
      <c r="I5" s="117" t="str">
        <f>IF(B5="","",ROUNDUP(G5*H5,0))</f>
        <v/>
      </c>
      <c r="J5" s="119" t="str" cm="1">
        <f t="array" ref="J5">IF(B5="", "", _xlfn.XLOOKUP(B5, Origins, _xlfn.XLOOKUP(D5, Destinations, Maneuver_Difficulties,"")))</f>
        <v/>
      </c>
      <c r="K5" s="119" t="str">
        <f>IF(AND(H5&lt;1, H5&gt;0), ROUNDUP(J5/H5, 0), J5)</f>
        <v/>
      </c>
      <c r="L5" s="121"/>
      <c r="M5" s="98" t="str">
        <f>IF(B5="","",IF(ISNA(FB5),"-",IF(AND(L5-FC5 &gt;= 0, MOD(L5-FC5,FD5)=0),"Y","N")))</f>
        <v/>
      </c>
      <c r="N5" s="98" t="str">
        <f>IF(L5="", "", L5+I5)</f>
        <v/>
      </c>
      <c r="O5" s="101"/>
      <c r="P5" s="13">
        <v>1</v>
      </c>
      <c r="Q5" s="14"/>
      <c r="R5" s="13" t="str">
        <f>_xlfn.XLOOKUP(Q5, $AB$5:$AB$10, $AC$5:$AC$10, "", 0)</f>
        <v/>
      </c>
      <c r="S5" s="13" t="str">
        <f>IF(Q5="Ion Thruster", 5 * I5, _xlfn.XLOOKUP(Q5, $AB$5:$AB$10, $AD$5:$AD$10, "", 0))</f>
        <v/>
      </c>
      <c r="T5" s="15"/>
      <c r="U5" s="13" t="str">
        <f>IF(R5="", "", R5*T5)</f>
        <v/>
      </c>
      <c r="V5" s="13" t="str">
        <f>IF(S5="", "", S5*T5)</f>
        <v/>
      </c>
      <c r="W5" s="103"/>
      <c r="X5" s="104"/>
      <c r="Y5" s="43"/>
      <c r="Z5" s="5"/>
      <c r="AA5" s="85" t="s">
        <v>85</v>
      </c>
      <c r="AB5" s="64" t="s">
        <v>2</v>
      </c>
      <c r="AC5" s="66">
        <v>1</v>
      </c>
      <c r="AD5" s="66">
        <v>4</v>
      </c>
      <c r="AE5" s="66"/>
      <c r="AF5" s="62"/>
      <c r="AG5" s="150" t="s">
        <v>11</v>
      </c>
      <c r="AH5" s="151"/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2"/>
      <c r="BD5" s="152"/>
      <c r="BE5" s="152"/>
      <c r="BF5" s="152"/>
      <c r="BG5" s="152"/>
      <c r="BH5" s="152"/>
      <c r="BI5" s="152"/>
      <c r="BJ5" s="152"/>
      <c r="BK5" s="152"/>
      <c r="BL5" s="152"/>
      <c r="BM5" s="152"/>
      <c r="BN5" s="152"/>
      <c r="BO5" s="152"/>
      <c r="BP5" s="152"/>
      <c r="BQ5" s="152"/>
      <c r="BR5" s="152"/>
      <c r="BS5" s="153"/>
      <c r="BT5" s="94" t="e" cm="1">
        <f t="array" ref="BT5">_xlfn.XLOOKUP(B5,Origins,_xlfn.XLOOKUP(D5,Destinations,Maneuver_Years))</f>
        <v>#N/A</v>
      </c>
      <c r="BU5" s="71"/>
      <c r="BV5" s="154" t="s">
        <v>11</v>
      </c>
      <c r="BW5" s="155"/>
      <c r="BX5" s="155"/>
      <c r="BY5" s="155"/>
      <c r="BZ5" s="155"/>
      <c r="CA5" s="155"/>
      <c r="CB5" s="155"/>
      <c r="CC5" s="155"/>
      <c r="CD5" s="155"/>
      <c r="CE5" s="155"/>
      <c r="CF5" s="155"/>
      <c r="CG5" s="155"/>
      <c r="CH5" s="155"/>
      <c r="CI5" s="155"/>
      <c r="CJ5" s="155"/>
      <c r="CK5" s="155"/>
      <c r="CL5" s="155"/>
      <c r="CM5" s="155"/>
      <c r="CN5" s="155"/>
      <c r="CO5" s="155"/>
      <c r="CP5" s="155"/>
      <c r="CQ5" s="155"/>
      <c r="CR5" s="155"/>
      <c r="CS5" s="155"/>
      <c r="CT5" s="155"/>
      <c r="CU5" s="155"/>
      <c r="CV5" s="155"/>
      <c r="CW5" s="155"/>
      <c r="CX5" s="155"/>
      <c r="CY5" s="155"/>
      <c r="CZ5" s="155"/>
      <c r="DA5" s="155"/>
      <c r="DB5" s="155"/>
      <c r="DC5" s="155"/>
      <c r="DD5" s="155"/>
      <c r="DE5" s="155"/>
      <c r="DF5" s="155"/>
      <c r="DG5" s="155"/>
      <c r="DH5" s="156"/>
      <c r="DI5" s="88"/>
      <c r="DJ5" s="74"/>
      <c r="DK5" s="74"/>
      <c r="DL5" s="74"/>
      <c r="DM5" s="74"/>
      <c r="DN5" s="74"/>
      <c r="DO5" s="74"/>
      <c r="DP5" s="74"/>
      <c r="DQ5" s="74"/>
      <c r="DR5" s="74"/>
      <c r="DS5" s="74"/>
      <c r="DT5" s="74"/>
      <c r="DU5" s="74"/>
      <c r="DV5" s="74"/>
      <c r="DW5" s="74"/>
      <c r="DX5" s="74"/>
      <c r="DY5" s="74"/>
      <c r="DZ5" s="74"/>
      <c r="EA5" s="74"/>
      <c r="EB5" s="74"/>
      <c r="EC5" s="74"/>
      <c r="ED5" s="74"/>
      <c r="EE5" s="74"/>
      <c r="EF5" s="74"/>
      <c r="EG5" s="74"/>
      <c r="EH5" s="74"/>
      <c r="EI5" s="74"/>
      <c r="EJ5" s="74"/>
      <c r="EK5" s="74"/>
      <c r="EL5" s="74"/>
      <c r="EM5" s="74"/>
      <c r="EN5" s="74"/>
      <c r="EO5" s="74"/>
      <c r="EP5" s="74"/>
      <c r="EQ5" s="74"/>
      <c r="ER5" s="74"/>
      <c r="ES5" s="74"/>
      <c r="ET5" s="74"/>
      <c r="EU5" s="74"/>
      <c r="EV5" s="74"/>
      <c r="EW5" s="66">
        <v>1</v>
      </c>
      <c r="EX5" s="72"/>
      <c r="EY5" s="79" t="s">
        <v>72</v>
      </c>
      <c r="EZ5" s="79">
        <v>1956</v>
      </c>
      <c r="FA5" s="79">
        <v>2</v>
      </c>
      <c r="FB5" s="80" t="e">
        <f>_xlfn.XLOOKUP(_xlfn.CONCAT($B5, ",", $D5), $EY$5:$EY$12, $EY$5:$EY$12)</f>
        <v>#N/A</v>
      </c>
      <c r="FC5" s="80" t="e">
        <f>_xlfn.XLOOKUP($FB5, $EY$5:$EY$12, $EZ$5:$EZ$12)</f>
        <v>#N/A</v>
      </c>
      <c r="FD5" s="80" t="e">
        <f>_xlfn.XLOOKUP($FB5, $EY$5:$EY$12, $FA$5:$FA$12)</f>
        <v>#N/A</v>
      </c>
      <c r="FH5" s="1"/>
      <c r="FI5" s="1"/>
      <c r="FJ5" s="1"/>
      <c r="FK5" s="1"/>
      <c r="FL5" s="1"/>
    </row>
    <row r="6" spans="1:168" ht="12" customHeight="1" x14ac:dyDescent="0.15">
      <c r="A6" s="4"/>
      <c r="B6" s="125"/>
      <c r="C6" s="119"/>
      <c r="D6" s="128"/>
      <c r="E6" s="131"/>
      <c r="F6" s="166"/>
      <c r="G6" s="134"/>
      <c r="H6" s="115"/>
      <c r="I6" s="117"/>
      <c r="J6" s="119"/>
      <c r="K6" s="119"/>
      <c r="L6" s="122"/>
      <c r="M6" s="99"/>
      <c r="N6" s="99"/>
      <c r="O6" s="101"/>
      <c r="P6" s="13">
        <v>2</v>
      </c>
      <c r="Q6" s="14"/>
      <c r="R6" s="13" t="str">
        <f>_xlfn.XLOOKUP(Q6, $AB$5:$AB$10, $AC$5:$AC$10, "", 0)</f>
        <v/>
      </c>
      <c r="S6" s="13" t="str">
        <f>IF(Q6="Ion Thruster", 5 * I6, _xlfn.XLOOKUP(Q6, $AB$5:$AB$10, $AD$5:$AD$10, "", 0))</f>
        <v/>
      </c>
      <c r="T6" s="15"/>
      <c r="U6" s="13" t="str">
        <f t="shared" ref="U6:U8" si="0">IF(R6="", "", R6*T6)</f>
        <v/>
      </c>
      <c r="V6" s="13" t="str">
        <f t="shared" ref="V6:V8" si="1">IF(S6="", "", S6*T6)</f>
        <v/>
      </c>
      <c r="W6" s="105"/>
      <c r="X6" s="106"/>
      <c r="Y6" s="44"/>
      <c r="Z6" s="5"/>
      <c r="AA6" s="85" t="s">
        <v>87</v>
      </c>
      <c r="AB6" s="64" t="s">
        <v>4</v>
      </c>
      <c r="AC6" s="66">
        <v>4</v>
      </c>
      <c r="AD6" s="66">
        <v>27</v>
      </c>
      <c r="AE6" s="66"/>
      <c r="AF6" s="62"/>
      <c r="AG6" s="63" t="str">
        <f>AF7</f>
        <v>Earth</v>
      </c>
      <c r="AH6" s="63" t="str">
        <f>AF8</f>
        <v>Suborbital</v>
      </c>
      <c r="AI6" s="63" t="str">
        <f>AF9</f>
        <v>Earth Orbit</v>
      </c>
      <c r="AJ6" s="63" t="str">
        <f>_xlfn.CONCAT(AI6, " (ab)")</f>
        <v>Earth Orbit (ab)</v>
      </c>
      <c r="AK6" s="63" t="str">
        <f>AF10</f>
        <v>Lunar Orbit</v>
      </c>
      <c r="AL6" s="63" t="str">
        <f>AF11</f>
        <v>Lunar Fly-by</v>
      </c>
      <c r="AM6" s="63" t="str">
        <f>AF12</f>
        <v>Moon</v>
      </c>
      <c r="AN6" s="63" t="str">
        <f>AF13</f>
        <v>Inner P. Transfer</v>
      </c>
      <c r="AO6" s="63" t="str">
        <f>AF14</f>
        <v>Outer P. Transfer</v>
      </c>
      <c r="AP6" s="63" t="str">
        <f>AF15</f>
        <v>Mars Orbit</v>
      </c>
      <c r="AQ6" s="63" t="str">
        <f>_xlfn.CONCAT(AP6, " (ab)")</f>
        <v>Mars Orbit (ab)</v>
      </c>
      <c r="AR6" s="63" t="str">
        <f>AF16</f>
        <v>Mars Fly-by</v>
      </c>
      <c r="AS6" s="63" t="str">
        <f>AF17</f>
        <v>Mars</v>
      </c>
      <c r="AT6" s="63" t="str">
        <f>AF18</f>
        <v>Phobos</v>
      </c>
      <c r="AU6" s="63" t="str">
        <f>AF19</f>
        <v>Mercury Fly-by</v>
      </c>
      <c r="AV6" s="63" t="str">
        <f>AF20</f>
        <v>Mercury Orbit</v>
      </c>
      <c r="AW6" s="63" t="str">
        <f>AF21</f>
        <v>Mercury</v>
      </c>
      <c r="AX6" s="63" t="str">
        <f>AF22</f>
        <v>Venus Orbit</v>
      </c>
      <c r="AY6" s="63" t="s">
        <v>68</v>
      </c>
      <c r="AZ6" s="63" t="str">
        <f>AF23</f>
        <v>Venus Fly-by</v>
      </c>
      <c r="BA6" s="63" t="str">
        <f>AF24</f>
        <v>Venus</v>
      </c>
      <c r="BB6" s="63" t="str">
        <f>AF25</f>
        <v>Ceres</v>
      </c>
      <c r="BC6" s="63" t="str">
        <f>AF26</f>
        <v>Jupiter Fly-by</v>
      </c>
      <c r="BD6" s="63" t="str">
        <f>AF27</f>
        <v>Jupiter Orbit</v>
      </c>
      <c r="BE6" s="63" t="str">
        <f>_xlfn.CONCAT(BD6, " (ab)")</f>
        <v>Jupiter Orbit (ab)</v>
      </c>
      <c r="BF6" s="63" t="str">
        <f>AF28</f>
        <v>Callisto</v>
      </c>
      <c r="BG6" s="63" t="str">
        <f>AF29</f>
        <v>Europa</v>
      </c>
      <c r="BH6" s="63" t="str">
        <f>AF30</f>
        <v>Ganymede Orbit</v>
      </c>
      <c r="BI6" s="63" t="str">
        <f>AF31</f>
        <v>Ganymede</v>
      </c>
      <c r="BJ6" s="63" t="str">
        <f>AF32</f>
        <v>Io</v>
      </c>
      <c r="BK6" s="63" t="str">
        <f>AF33</f>
        <v>Saturn Fly-by</v>
      </c>
      <c r="BL6" s="63" t="str">
        <f>AF34</f>
        <v>Saturn Orbit</v>
      </c>
      <c r="BM6" s="63" t="str">
        <f>_xlfn.CONCAT(BL6, " (ab)")</f>
        <v>Saturn Orbit (ab)</v>
      </c>
      <c r="BN6" s="63" t="str">
        <f>AF35</f>
        <v>Titan Orbit</v>
      </c>
      <c r="BO6" s="63" t="str">
        <f>_xlfn.CONCAT(BN6, " (ab)")</f>
        <v>Titan Orbit (ab)</v>
      </c>
      <c r="BP6" s="63" t="str">
        <f>AF36</f>
        <v>Titan</v>
      </c>
      <c r="BQ6" s="63" t="str">
        <f>AF37</f>
        <v>Enceladus</v>
      </c>
      <c r="BR6" s="63" t="str">
        <f>AF38</f>
        <v>Uranus Fly-by</v>
      </c>
      <c r="BS6" s="63" t="s">
        <v>65</v>
      </c>
      <c r="BT6" s="93"/>
      <c r="BU6" s="72"/>
      <c r="BV6" s="71" t="str">
        <f t="shared" ref="BV6:CM6" si="2">AG6</f>
        <v>Earth</v>
      </c>
      <c r="BW6" s="71" t="str">
        <f t="shared" si="2"/>
        <v>Suborbital</v>
      </c>
      <c r="BX6" s="71" t="str">
        <f t="shared" si="2"/>
        <v>Earth Orbit</v>
      </c>
      <c r="BY6" s="71" t="str">
        <f t="shared" si="2"/>
        <v>Earth Orbit (ab)</v>
      </c>
      <c r="BZ6" s="71" t="str">
        <f t="shared" si="2"/>
        <v>Lunar Orbit</v>
      </c>
      <c r="CA6" s="71" t="str">
        <f t="shared" si="2"/>
        <v>Lunar Fly-by</v>
      </c>
      <c r="CB6" s="71" t="str">
        <f t="shared" si="2"/>
        <v>Moon</v>
      </c>
      <c r="CC6" s="71" t="str">
        <f t="shared" si="2"/>
        <v>Inner P. Transfer</v>
      </c>
      <c r="CD6" s="71" t="str">
        <f t="shared" si="2"/>
        <v>Outer P. Transfer</v>
      </c>
      <c r="CE6" s="71" t="str">
        <f t="shared" si="2"/>
        <v>Mars Orbit</v>
      </c>
      <c r="CF6" s="71" t="str">
        <f t="shared" si="2"/>
        <v>Mars Orbit (ab)</v>
      </c>
      <c r="CG6" s="71" t="str">
        <f t="shared" si="2"/>
        <v>Mars Fly-by</v>
      </c>
      <c r="CH6" s="71" t="str">
        <f t="shared" si="2"/>
        <v>Mars</v>
      </c>
      <c r="CI6" s="71" t="str">
        <f t="shared" si="2"/>
        <v>Phobos</v>
      </c>
      <c r="CJ6" s="71" t="str">
        <f t="shared" si="2"/>
        <v>Mercury Fly-by</v>
      </c>
      <c r="CK6" s="71" t="str">
        <f t="shared" si="2"/>
        <v>Mercury Orbit</v>
      </c>
      <c r="CL6" s="71" t="str">
        <f t="shared" si="2"/>
        <v>Mercury</v>
      </c>
      <c r="CM6" s="71" t="str">
        <f t="shared" si="2"/>
        <v>Venus Orbit</v>
      </c>
      <c r="CN6" s="71" t="s">
        <v>68</v>
      </c>
      <c r="CO6" s="71" t="str">
        <f>AZ6</f>
        <v>Venus Fly-by</v>
      </c>
      <c r="CP6" s="71" t="str">
        <f>BA6</f>
        <v>Venus</v>
      </c>
      <c r="CQ6" s="71" t="str">
        <f>BB6</f>
        <v>Ceres</v>
      </c>
      <c r="CR6" s="71" t="str">
        <f t="shared" ref="CR6" si="3">BC6</f>
        <v>Jupiter Fly-by</v>
      </c>
      <c r="CS6" s="71" t="str">
        <f>BD6</f>
        <v>Jupiter Orbit</v>
      </c>
      <c r="CT6" s="71" t="str">
        <f>BE6</f>
        <v>Jupiter Orbit (ab)</v>
      </c>
      <c r="CU6" s="71" t="str">
        <f t="shared" ref="CU6:DB6" si="4">BF6</f>
        <v>Callisto</v>
      </c>
      <c r="CV6" s="71" t="str">
        <f t="shared" si="4"/>
        <v>Europa</v>
      </c>
      <c r="CW6" s="71" t="str">
        <f t="shared" si="4"/>
        <v>Ganymede Orbit</v>
      </c>
      <c r="CX6" s="71" t="str">
        <f t="shared" si="4"/>
        <v>Ganymede</v>
      </c>
      <c r="CY6" s="71" t="str">
        <f t="shared" si="4"/>
        <v>Io</v>
      </c>
      <c r="CZ6" s="71" t="str">
        <f t="shared" si="4"/>
        <v>Saturn Fly-by</v>
      </c>
      <c r="DA6" s="71" t="str">
        <f t="shared" si="4"/>
        <v>Saturn Orbit</v>
      </c>
      <c r="DB6" s="71" t="str">
        <f t="shared" si="4"/>
        <v>Saturn Orbit (ab)</v>
      </c>
      <c r="DC6" s="71" t="str">
        <f>BN6</f>
        <v>Titan Orbit</v>
      </c>
      <c r="DD6" s="71" t="str">
        <f>BO6</f>
        <v>Titan Orbit (ab)</v>
      </c>
      <c r="DE6" s="71" t="str">
        <f t="shared" ref="DE6:DH6" si="5">BP6</f>
        <v>Titan</v>
      </c>
      <c r="DF6" s="71" t="str">
        <f t="shared" si="5"/>
        <v>Enceladus</v>
      </c>
      <c r="DG6" s="71" t="str">
        <f t="shared" si="5"/>
        <v>Uranus Fly-by</v>
      </c>
      <c r="DH6" s="71" t="str">
        <f t="shared" si="5"/>
        <v>Neptune Fly-by</v>
      </c>
      <c r="DI6" s="63"/>
      <c r="DJ6" s="63" t="str">
        <f t="shared" ref="DJ6:EA6" si="6">BV6</f>
        <v>Earth</v>
      </c>
      <c r="DK6" s="63" t="str">
        <f t="shared" si="6"/>
        <v>Suborbital</v>
      </c>
      <c r="DL6" s="63" t="str">
        <f t="shared" si="6"/>
        <v>Earth Orbit</v>
      </c>
      <c r="DM6" s="63" t="str">
        <f t="shared" si="6"/>
        <v>Earth Orbit (ab)</v>
      </c>
      <c r="DN6" s="63" t="str">
        <f t="shared" si="6"/>
        <v>Lunar Orbit</v>
      </c>
      <c r="DO6" s="63" t="str">
        <f t="shared" si="6"/>
        <v>Lunar Fly-by</v>
      </c>
      <c r="DP6" s="63" t="str">
        <f t="shared" si="6"/>
        <v>Moon</v>
      </c>
      <c r="DQ6" s="63" t="str">
        <f t="shared" si="6"/>
        <v>Inner P. Transfer</v>
      </c>
      <c r="DR6" s="63" t="str">
        <f t="shared" si="6"/>
        <v>Outer P. Transfer</v>
      </c>
      <c r="DS6" s="63" t="str">
        <f t="shared" si="6"/>
        <v>Mars Orbit</v>
      </c>
      <c r="DT6" s="63" t="str">
        <f t="shared" si="6"/>
        <v>Mars Orbit (ab)</v>
      </c>
      <c r="DU6" s="63" t="str">
        <f t="shared" si="6"/>
        <v>Mars Fly-by</v>
      </c>
      <c r="DV6" s="63" t="str">
        <f t="shared" si="6"/>
        <v>Mars</v>
      </c>
      <c r="DW6" s="63" t="str">
        <f t="shared" si="6"/>
        <v>Phobos</v>
      </c>
      <c r="DX6" s="63" t="str">
        <f t="shared" si="6"/>
        <v>Mercury Fly-by</v>
      </c>
      <c r="DY6" s="63" t="str">
        <f t="shared" si="6"/>
        <v>Mercury Orbit</v>
      </c>
      <c r="DZ6" s="63" t="str">
        <f t="shared" si="6"/>
        <v>Mercury</v>
      </c>
      <c r="EA6" s="63" t="str">
        <f t="shared" si="6"/>
        <v>Venus Orbit</v>
      </c>
      <c r="EB6" s="63" t="s">
        <v>68</v>
      </c>
      <c r="EC6" s="63" t="str">
        <f t="shared" ref="EC6:EF6" si="7">CO6</f>
        <v>Venus Fly-by</v>
      </c>
      <c r="ED6" s="63" t="str">
        <f t="shared" si="7"/>
        <v>Venus</v>
      </c>
      <c r="EE6" s="63" t="str">
        <f t="shared" si="7"/>
        <v>Ceres</v>
      </c>
      <c r="EF6" s="63" t="str">
        <f t="shared" si="7"/>
        <v>Jupiter Fly-by</v>
      </c>
      <c r="EG6" s="63" t="str">
        <f>CS6</f>
        <v>Jupiter Orbit</v>
      </c>
      <c r="EH6" s="63" t="str">
        <f>CT6</f>
        <v>Jupiter Orbit (ab)</v>
      </c>
      <c r="EI6" s="63" t="str">
        <f t="shared" ref="EI6:EP6" si="8">CU6</f>
        <v>Callisto</v>
      </c>
      <c r="EJ6" s="63" t="str">
        <f t="shared" si="8"/>
        <v>Europa</v>
      </c>
      <c r="EK6" s="63" t="str">
        <f t="shared" si="8"/>
        <v>Ganymede Orbit</v>
      </c>
      <c r="EL6" s="63" t="str">
        <f t="shared" si="8"/>
        <v>Ganymede</v>
      </c>
      <c r="EM6" s="63" t="str">
        <f t="shared" si="8"/>
        <v>Io</v>
      </c>
      <c r="EN6" s="63" t="str">
        <f t="shared" si="8"/>
        <v>Saturn Fly-by</v>
      </c>
      <c r="EO6" s="63" t="str">
        <f t="shared" si="8"/>
        <v>Saturn Orbit</v>
      </c>
      <c r="EP6" s="63" t="str">
        <f t="shared" si="8"/>
        <v>Saturn Orbit (ab)</v>
      </c>
      <c r="EQ6" s="63" t="str">
        <f>DC6</f>
        <v>Titan Orbit</v>
      </c>
      <c r="ER6" s="63" t="str">
        <f>DD6</f>
        <v>Titan Orbit (ab)</v>
      </c>
      <c r="ES6" s="63" t="str">
        <f t="shared" ref="ES6:EV6" si="9">DE6</f>
        <v>Titan</v>
      </c>
      <c r="ET6" s="63" t="str">
        <f t="shared" si="9"/>
        <v>Enceladus</v>
      </c>
      <c r="EU6" s="63" t="str">
        <f t="shared" si="9"/>
        <v>Uranus Fly-by</v>
      </c>
      <c r="EV6" s="63" t="str">
        <f t="shared" si="9"/>
        <v>Neptune Fly-by</v>
      </c>
      <c r="EW6" s="66">
        <v>0.5</v>
      </c>
      <c r="EX6" s="72">
        <v>1956</v>
      </c>
      <c r="EY6" s="79" t="s">
        <v>73</v>
      </c>
      <c r="EZ6" s="79">
        <v>1956</v>
      </c>
      <c r="FA6" s="79">
        <v>2</v>
      </c>
      <c r="FB6" s="80"/>
      <c r="FC6" s="81"/>
      <c r="FD6" s="81"/>
    </row>
    <row r="7" spans="1:168" ht="12" customHeight="1" x14ac:dyDescent="0.15">
      <c r="A7" s="4"/>
      <c r="B7" s="125"/>
      <c r="C7" s="119"/>
      <c r="D7" s="128"/>
      <c r="E7" s="131"/>
      <c r="F7" s="166"/>
      <c r="G7" s="134"/>
      <c r="H7" s="115"/>
      <c r="I7" s="117"/>
      <c r="J7" s="119"/>
      <c r="K7" s="119"/>
      <c r="L7" s="122"/>
      <c r="M7" s="99"/>
      <c r="N7" s="99"/>
      <c r="O7" s="101"/>
      <c r="P7" s="13">
        <v>3</v>
      </c>
      <c r="Q7" s="14"/>
      <c r="R7" s="13" t="str">
        <f>_xlfn.XLOOKUP(Q7, $AB$5:$AB$10, $AC$5:$AC$10, "", 0)</f>
        <v/>
      </c>
      <c r="S7" s="13" t="str">
        <f>IF(Q7="Ion Thruster", 5 * I7, _xlfn.XLOOKUP(Q7, $AB$5:$AB$10, $AD$5:$AD$10, "", 0))</f>
        <v/>
      </c>
      <c r="T7" s="15"/>
      <c r="U7" s="13" t="str">
        <f t="shared" si="0"/>
        <v/>
      </c>
      <c r="V7" s="13" t="str">
        <f t="shared" si="1"/>
        <v/>
      </c>
      <c r="W7" s="107" t="s">
        <v>48</v>
      </c>
      <c r="X7" s="109" t="str">
        <f>IF(B5="", "", K5*U9)</f>
        <v/>
      </c>
      <c r="Y7" s="45"/>
      <c r="Z7" s="5"/>
      <c r="AA7" s="85" t="s">
        <v>86</v>
      </c>
      <c r="AB7" s="64" t="s">
        <v>67</v>
      </c>
      <c r="AC7" s="66">
        <v>6</v>
      </c>
      <c r="AD7" s="66">
        <v>70</v>
      </c>
      <c r="AE7" s="157" t="s">
        <v>16</v>
      </c>
      <c r="AF7" s="62" t="s">
        <v>10</v>
      </c>
      <c r="AG7" s="66" t="e">
        <f>NA()</f>
        <v>#N/A</v>
      </c>
      <c r="AH7" s="66">
        <v>3</v>
      </c>
      <c r="AI7" s="66">
        <v>8</v>
      </c>
      <c r="AJ7" s="66" t="e">
        <f>NA()</f>
        <v>#N/A</v>
      </c>
      <c r="AK7" s="66" t="e">
        <f>NA()</f>
        <v>#N/A</v>
      </c>
      <c r="AL7" s="66" t="e">
        <f>NA()</f>
        <v>#N/A</v>
      </c>
      <c r="AM7" s="66" t="e">
        <f>NA()</f>
        <v>#N/A</v>
      </c>
      <c r="AN7" s="66" t="e">
        <f>NA()</f>
        <v>#N/A</v>
      </c>
      <c r="AO7" s="66" t="e">
        <f>NA()</f>
        <v>#N/A</v>
      </c>
      <c r="AP7" s="66" t="e">
        <f>NA()</f>
        <v>#N/A</v>
      </c>
      <c r="AQ7" s="66" t="e">
        <f>NA()</f>
        <v>#N/A</v>
      </c>
      <c r="AR7" s="66" t="e">
        <f>NA()</f>
        <v>#N/A</v>
      </c>
      <c r="AS7" s="66" t="e">
        <f>NA()</f>
        <v>#N/A</v>
      </c>
      <c r="AT7" s="66" t="e">
        <f>NA()</f>
        <v>#N/A</v>
      </c>
      <c r="AU7" s="66" t="e">
        <f>NA()</f>
        <v>#N/A</v>
      </c>
      <c r="AV7" s="66" t="e">
        <f>NA()</f>
        <v>#N/A</v>
      </c>
      <c r="AW7" s="66" t="e">
        <f>NA()</f>
        <v>#N/A</v>
      </c>
      <c r="AX7" s="66" t="e">
        <f>NA()</f>
        <v>#N/A</v>
      </c>
      <c r="AY7" s="66" t="e">
        <f>NA()</f>
        <v>#N/A</v>
      </c>
      <c r="AZ7" s="66" t="e">
        <f>NA()</f>
        <v>#N/A</v>
      </c>
      <c r="BA7" s="66" t="e">
        <f>NA()</f>
        <v>#N/A</v>
      </c>
      <c r="BB7" s="66" t="e">
        <f>NA()</f>
        <v>#N/A</v>
      </c>
      <c r="BC7" s="66" t="e">
        <f>NA()</f>
        <v>#N/A</v>
      </c>
      <c r="BD7" s="66" t="e">
        <f>NA()</f>
        <v>#N/A</v>
      </c>
      <c r="BE7" s="66" t="e">
        <f>NA()</f>
        <v>#N/A</v>
      </c>
      <c r="BF7" s="66" t="e">
        <f>NA()</f>
        <v>#N/A</v>
      </c>
      <c r="BG7" s="66" t="e">
        <f>NA()</f>
        <v>#N/A</v>
      </c>
      <c r="BH7" s="66" t="e">
        <f>NA()</f>
        <v>#N/A</v>
      </c>
      <c r="BI7" s="66" t="e">
        <f>NA()</f>
        <v>#N/A</v>
      </c>
      <c r="BJ7" s="66" t="e">
        <f>NA()</f>
        <v>#N/A</v>
      </c>
      <c r="BK7" s="66" t="e">
        <f>NA()</f>
        <v>#N/A</v>
      </c>
      <c r="BL7" s="66" t="e">
        <f>NA()</f>
        <v>#N/A</v>
      </c>
      <c r="BM7" s="66" t="e">
        <f>NA()</f>
        <v>#N/A</v>
      </c>
      <c r="BN7" s="66" t="e">
        <f>NA()</f>
        <v>#N/A</v>
      </c>
      <c r="BO7" s="66" t="e">
        <f>NA()</f>
        <v>#N/A</v>
      </c>
      <c r="BP7" s="66" t="e">
        <f>NA()</f>
        <v>#N/A</v>
      </c>
      <c r="BQ7" s="66" t="e">
        <f>NA()</f>
        <v>#N/A</v>
      </c>
      <c r="BR7" s="66" t="e">
        <f>NA()</f>
        <v>#N/A</v>
      </c>
      <c r="BS7" s="66" t="e">
        <f>NA()</f>
        <v>#N/A</v>
      </c>
      <c r="BT7" s="90"/>
      <c r="BU7" s="95" t="str">
        <f>AF7</f>
        <v>Earth</v>
      </c>
      <c r="BV7" s="72"/>
      <c r="BW7" s="72"/>
      <c r="BX7" s="72"/>
      <c r="BY7" s="72"/>
      <c r="BZ7" s="96"/>
      <c r="CA7" s="96"/>
      <c r="CB7" s="96"/>
      <c r="CC7" s="96"/>
      <c r="CD7" s="96"/>
      <c r="CE7" s="96"/>
      <c r="CF7" s="96"/>
      <c r="CG7" s="96"/>
      <c r="CH7" s="96"/>
      <c r="CI7" s="96"/>
      <c r="CJ7" s="96"/>
      <c r="CK7" s="96"/>
      <c r="CL7" s="96"/>
      <c r="CM7" s="96"/>
      <c r="CN7" s="96"/>
      <c r="CO7" s="96"/>
      <c r="CP7" s="96"/>
      <c r="CQ7" s="96"/>
      <c r="CR7" s="96"/>
      <c r="CS7" s="96"/>
      <c r="CT7" s="96"/>
      <c r="CU7" s="96"/>
      <c r="CV7" s="96"/>
      <c r="CW7" s="96"/>
      <c r="CX7" s="96"/>
      <c r="CY7" s="96"/>
      <c r="CZ7" s="96"/>
      <c r="DA7" s="96"/>
      <c r="DB7" s="96"/>
      <c r="DC7" s="96"/>
      <c r="DD7" s="96"/>
      <c r="DE7" s="96"/>
      <c r="DF7" s="96"/>
      <c r="DG7" s="96"/>
      <c r="DH7" s="96"/>
      <c r="DI7" s="65" t="str">
        <f>BU7</f>
        <v>Earth</v>
      </c>
      <c r="DJ7" s="90"/>
      <c r="DK7" s="90"/>
      <c r="DL7" s="90"/>
      <c r="DM7" s="90"/>
      <c r="DN7" s="90"/>
      <c r="DO7" s="90"/>
      <c r="DP7" s="90"/>
      <c r="DQ7" s="90"/>
      <c r="DR7" s="90"/>
      <c r="DS7" s="90"/>
      <c r="DT7" s="90"/>
      <c r="DU7" s="90"/>
      <c r="DV7" s="90"/>
      <c r="DW7" s="90"/>
      <c r="DX7" s="90"/>
      <c r="DY7" s="90"/>
      <c r="DZ7" s="90"/>
      <c r="EA7" s="90"/>
      <c r="EB7" s="90"/>
      <c r="EC7" s="90"/>
      <c r="ED7" s="90"/>
      <c r="EE7" s="90"/>
      <c r="EF7" s="90"/>
      <c r="EG7" s="90"/>
      <c r="EH7" s="90"/>
      <c r="EI7" s="90"/>
      <c r="EJ7" s="90"/>
      <c r="EK7" s="90"/>
      <c r="EL7" s="90"/>
      <c r="EM7" s="90"/>
      <c r="EN7" s="90"/>
      <c r="EO7" s="90"/>
      <c r="EP7" s="90"/>
      <c r="EQ7" s="90"/>
      <c r="ER7" s="90"/>
      <c r="ES7" s="90"/>
      <c r="ET7" s="90"/>
      <c r="EU7" s="90"/>
      <c r="EV7" s="90"/>
      <c r="EW7" s="66">
        <v>0.25</v>
      </c>
      <c r="EX7" s="72">
        <v>1957</v>
      </c>
      <c r="EY7" s="79" t="s">
        <v>74</v>
      </c>
      <c r="EZ7" s="79">
        <v>1956</v>
      </c>
      <c r="FA7" s="79">
        <v>2</v>
      </c>
      <c r="FB7" s="80"/>
      <c r="FC7" s="81"/>
      <c r="FD7" s="81"/>
    </row>
    <row r="8" spans="1:168" ht="12" customHeight="1" x14ac:dyDescent="0.15">
      <c r="A8" s="4"/>
      <c r="B8" s="125"/>
      <c r="C8" s="119"/>
      <c r="D8" s="128"/>
      <c r="E8" s="131"/>
      <c r="F8" s="166"/>
      <c r="G8" s="134"/>
      <c r="H8" s="115"/>
      <c r="I8" s="117"/>
      <c r="J8" s="119"/>
      <c r="K8" s="119"/>
      <c r="L8" s="122"/>
      <c r="M8" s="99"/>
      <c r="N8" s="99"/>
      <c r="O8" s="101"/>
      <c r="P8" s="13">
        <v>4</v>
      </c>
      <c r="Q8" s="14"/>
      <c r="R8" s="13" t="str">
        <f>_xlfn.XLOOKUP(Q8, $AB$5:$AB$10, $AC$5:$AC$10, "", 0)</f>
        <v/>
      </c>
      <c r="S8" s="13" t="str">
        <f>IF(Q8="Ion Thruster", 5 * I8, _xlfn.XLOOKUP(Q8, $AB$5:$AB$10, $AD$5:$AD$10, "", 0))</f>
        <v/>
      </c>
      <c r="T8" s="15"/>
      <c r="U8" s="13" t="str">
        <f t="shared" si="0"/>
        <v/>
      </c>
      <c r="V8" s="13" t="str">
        <f t="shared" si="1"/>
        <v/>
      </c>
      <c r="W8" s="108"/>
      <c r="X8" s="110"/>
      <c r="Y8" s="44"/>
      <c r="Z8" s="5"/>
      <c r="AA8" s="82"/>
      <c r="AB8" s="64" t="s">
        <v>6</v>
      </c>
      <c r="AC8" s="66">
        <v>9</v>
      </c>
      <c r="AD8" s="66">
        <v>80</v>
      </c>
      <c r="AE8" s="158"/>
      <c r="AF8" s="62" t="s">
        <v>12</v>
      </c>
      <c r="AG8" s="66" t="s">
        <v>14</v>
      </c>
      <c r="AH8" s="66" t="e">
        <f>NA()</f>
        <v>#N/A</v>
      </c>
      <c r="AI8" s="66">
        <v>5</v>
      </c>
      <c r="AJ8" s="66" t="e">
        <f>NA()</f>
        <v>#N/A</v>
      </c>
      <c r="AK8" s="66" t="e">
        <f>NA()</f>
        <v>#N/A</v>
      </c>
      <c r="AL8" s="66" t="e">
        <f>NA()</f>
        <v>#N/A</v>
      </c>
      <c r="AM8" s="66" t="e">
        <f>NA()</f>
        <v>#N/A</v>
      </c>
      <c r="AN8" s="66" t="e">
        <f>NA()</f>
        <v>#N/A</v>
      </c>
      <c r="AO8" s="66" t="e">
        <f>NA()</f>
        <v>#N/A</v>
      </c>
      <c r="AP8" s="66" t="e">
        <f>NA()</f>
        <v>#N/A</v>
      </c>
      <c r="AQ8" s="66" t="e">
        <f>NA()</f>
        <v>#N/A</v>
      </c>
      <c r="AR8" s="66" t="e">
        <f>NA()</f>
        <v>#N/A</v>
      </c>
      <c r="AS8" s="66" t="e">
        <f>NA()</f>
        <v>#N/A</v>
      </c>
      <c r="AT8" s="66" t="e">
        <f>NA()</f>
        <v>#N/A</v>
      </c>
      <c r="AU8" s="66" t="e">
        <f>NA()</f>
        <v>#N/A</v>
      </c>
      <c r="AV8" s="66" t="e">
        <f>NA()</f>
        <v>#N/A</v>
      </c>
      <c r="AW8" s="66" t="e">
        <f>NA()</f>
        <v>#N/A</v>
      </c>
      <c r="AX8" s="66" t="e">
        <f>NA()</f>
        <v>#N/A</v>
      </c>
      <c r="AY8" s="66" t="e">
        <f>NA()</f>
        <v>#N/A</v>
      </c>
      <c r="AZ8" s="66" t="e">
        <f>NA()</f>
        <v>#N/A</v>
      </c>
      <c r="BA8" s="66" t="e">
        <f>NA()</f>
        <v>#N/A</v>
      </c>
      <c r="BB8" s="66" t="e">
        <f>NA()</f>
        <v>#N/A</v>
      </c>
      <c r="BC8" s="66" t="e">
        <f>NA()</f>
        <v>#N/A</v>
      </c>
      <c r="BD8" s="66" t="e">
        <f>NA()</f>
        <v>#N/A</v>
      </c>
      <c r="BE8" s="66" t="e">
        <f>NA()</f>
        <v>#N/A</v>
      </c>
      <c r="BF8" s="66" t="e">
        <f>NA()</f>
        <v>#N/A</v>
      </c>
      <c r="BG8" s="66" t="e">
        <f>NA()</f>
        <v>#N/A</v>
      </c>
      <c r="BH8" s="66" t="e">
        <f>NA()</f>
        <v>#N/A</v>
      </c>
      <c r="BI8" s="66" t="e">
        <f>NA()</f>
        <v>#N/A</v>
      </c>
      <c r="BJ8" s="66" t="e">
        <f>NA()</f>
        <v>#N/A</v>
      </c>
      <c r="BK8" s="66" t="e">
        <f>NA()</f>
        <v>#N/A</v>
      </c>
      <c r="BL8" s="66" t="e">
        <f>NA()</f>
        <v>#N/A</v>
      </c>
      <c r="BM8" s="66" t="e">
        <f>NA()</f>
        <v>#N/A</v>
      </c>
      <c r="BN8" s="66" t="e">
        <f>NA()</f>
        <v>#N/A</v>
      </c>
      <c r="BO8" s="66" t="e">
        <f>NA()</f>
        <v>#N/A</v>
      </c>
      <c r="BP8" s="66" t="e">
        <f>NA()</f>
        <v>#N/A</v>
      </c>
      <c r="BQ8" s="66" t="e">
        <f>NA()</f>
        <v>#N/A</v>
      </c>
      <c r="BR8" s="66" t="e">
        <f>NA()</f>
        <v>#N/A</v>
      </c>
      <c r="BS8" s="66" t="e">
        <f>NA()</f>
        <v>#N/A</v>
      </c>
      <c r="BT8" s="90"/>
      <c r="BU8" s="95" t="str">
        <f t="shared" ref="BU8:BU38" si="10">AF8</f>
        <v>Suborbital</v>
      </c>
      <c r="BV8" s="96"/>
      <c r="BW8" s="96"/>
      <c r="BX8" s="96"/>
      <c r="BY8" s="96"/>
      <c r="BZ8" s="96"/>
      <c r="CA8" s="96"/>
      <c r="CB8" s="96"/>
      <c r="CC8" s="96"/>
      <c r="CD8" s="96"/>
      <c r="CE8" s="96"/>
      <c r="CF8" s="96"/>
      <c r="CG8" s="96"/>
      <c r="CH8" s="96"/>
      <c r="CI8" s="96"/>
      <c r="CJ8" s="96"/>
      <c r="CK8" s="96"/>
      <c r="CL8" s="96"/>
      <c r="CM8" s="96"/>
      <c r="CN8" s="96"/>
      <c r="CO8" s="96"/>
      <c r="CP8" s="96"/>
      <c r="CQ8" s="96"/>
      <c r="CR8" s="96"/>
      <c r="CS8" s="96"/>
      <c r="CT8" s="96"/>
      <c r="CU8" s="96"/>
      <c r="CV8" s="96"/>
      <c r="CW8" s="96"/>
      <c r="CX8" s="96"/>
      <c r="CY8" s="96"/>
      <c r="CZ8" s="96"/>
      <c r="DA8" s="96"/>
      <c r="DB8" s="96"/>
      <c r="DC8" s="96"/>
      <c r="DD8" s="96"/>
      <c r="DE8" s="96"/>
      <c r="DF8" s="96"/>
      <c r="DG8" s="96"/>
      <c r="DH8" s="96"/>
      <c r="DI8" s="65" t="str">
        <f t="shared" ref="DI8:DI38" si="11">BU8</f>
        <v>Suborbital</v>
      </c>
      <c r="DJ8" s="90"/>
      <c r="DK8" s="90"/>
      <c r="DL8" s="90"/>
      <c r="DM8" s="90"/>
      <c r="DN8" s="90"/>
      <c r="DO8" s="90"/>
      <c r="DP8" s="90"/>
      <c r="DQ8" s="90"/>
      <c r="DR8" s="90"/>
      <c r="DS8" s="90"/>
      <c r="DT8" s="90"/>
      <c r="DU8" s="90"/>
      <c r="DV8" s="90"/>
      <c r="DW8" s="90"/>
      <c r="DX8" s="90"/>
      <c r="DY8" s="90"/>
      <c r="DZ8" s="90"/>
      <c r="EA8" s="90"/>
      <c r="EB8" s="90"/>
      <c r="EC8" s="90"/>
      <c r="ED8" s="90"/>
      <c r="EE8" s="90"/>
      <c r="EF8" s="90"/>
      <c r="EG8" s="90"/>
      <c r="EH8" s="90"/>
      <c r="EI8" s="90"/>
      <c r="EJ8" s="90"/>
      <c r="EK8" s="90"/>
      <c r="EL8" s="90"/>
      <c r="EM8" s="90"/>
      <c r="EN8" s="90"/>
      <c r="EO8" s="90"/>
      <c r="EP8" s="90"/>
      <c r="EQ8" s="90"/>
      <c r="ER8" s="90"/>
      <c r="ES8" s="90"/>
      <c r="ET8" s="90"/>
      <c r="EU8" s="90"/>
      <c r="EV8" s="90"/>
      <c r="EW8" s="66">
        <v>2</v>
      </c>
      <c r="EX8" s="72">
        <v>1958</v>
      </c>
      <c r="EY8" s="79" t="s">
        <v>76</v>
      </c>
      <c r="EZ8" s="79">
        <v>1957</v>
      </c>
      <c r="FA8" s="79">
        <v>3</v>
      </c>
      <c r="FB8" s="80"/>
      <c r="FC8" s="81"/>
      <c r="FD8" s="81"/>
    </row>
    <row r="9" spans="1:168" ht="12" customHeight="1" x14ac:dyDescent="0.15">
      <c r="A9" s="4"/>
      <c r="B9" s="143"/>
      <c r="C9" s="141"/>
      <c r="D9" s="144"/>
      <c r="E9" s="145"/>
      <c r="F9" s="167"/>
      <c r="G9" s="146"/>
      <c r="H9" s="115"/>
      <c r="I9" s="140"/>
      <c r="J9" s="141"/>
      <c r="K9" s="141"/>
      <c r="L9" s="142"/>
      <c r="M9" s="136"/>
      <c r="N9" s="136"/>
      <c r="O9" s="114"/>
      <c r="P9" s="137"/>
      <c r="Q9" s="138"/>
      <c r="R9" s="138"/>
      <c r="S9" s="139"/>
      <c r="T9" s="16" t="s">
        <v>47</v>
      </c>
      <c r="U9" s="17" t="str">
        <f>IF(O5="","",O5+SUM(U5:U8))</f>
        <v/>
      </c>
      <c r="V9" s="17" t="str">
        <f>IF(B5="", "", SUM(V5:V8))</f>
        <v/>
      </c>
      <c r="W9" s="18" t="s">
        <v>41</v>
      </c>
      <c r="X9" s="19" t="str">
        <f>IF($B5="","",IF(V9 &gt;= X7, "Y", "N"))</f>
        <v/>
      </c>
      <c r="Y9" s="46"/>
      <c r="Z9" s="5"/>
      <c r="AA9" s="82"/>
      <c r="AB9" s="64" t="s">
        <v>7</v>
      </c>
      <c r="AC9" s="66">
        <v>20</v>
      </c>
      <c r="AD9" s="66">
        <v>200</v>
      </c>
      <c r="AE9" s="158"/>
      <c r="AF9" s="62" t="s">
        <v>13</v>
      </c>
      <c r="AG9" s="66">
        <v>0</v>
      </c>
      <c r="AH9" s="66" t="e">
        <f>NA()</f>
        <v>#N/A</v>
      </c>
      <c r="AI9" s="66" t="e">
        <f>NA()</f>
        <v>#N/A</v>
      </c>
      <c r="AJ9" s="66" t="e">
        <f>NA()</f>
        <v>#N/A</v>
      </c>
      <c r="AK9" s="66">
        <v>3</v>
      </c>
      <c r="AL9" s="66">
        <v>1</v>
      </c>
      <c r="AM9" s="66" t="e">
        <f>NA()</f>
        <v>#N/A</v>
      </c>
      <c r="AN9" s="66">
        <v>3</v>
      </c>
      <c r="AO9" s="66">
        <v>6</v>
      </c>
      <c r="AP9" s="66">
        <v>5</v>
      </c>
      <c r="AQ9" s="66" t="e">
        <f>NA()</f>
        <v>#N/A</v>
      </c>
      <c r="AR9" s="66">
        <v>3</v>
      </c>
      <c r="AS9" s="66" t="e">
        <f>NA()</f>
        <v>#N/A</v>
      </c>
      <c r="AT9" s="66" t="e">
        <f>NA()</f>
        <v>#N/A</v>
      </c>
      <c r="AU9" s="66" t="e">
        <f>NA()</f>
        <v>#N/A</v>
      </c>
      <c r="AV9" s="66" t="e">
        <f>NA()</f>
        <v>#N/A</v>
      </c>
      <c r="AW9" s="66" t="e">
        <f>NA()</f>
        <v>#N/A</v>
      </c>
      <c r="AX9" s="66" t="e">
        <f>NA()</f>
        <v>#N/A</v>
      </c>
      <c r="AY9" s="66" t="e">
        <f>NA()</f>
        <v>#N/A</v>
      </c>
      <c r="AZ9" s="66" t="e">
        <f>NA()</f>
        <v>#N/A</v>
      </c>
      <c r="BA9" s="66" t="e">
        <f>NA()</f>
        <v>#N/A</v>
      </c>
      <c r="BB9" s="66" t="e">
        <f>NA()</f>
        <v>#N/A</v>
      </c>
      <c r="BC9" s="66" t="e">
        <f>NA()</f>
        <v>#N/A</v>
      </c>
      <c r="BD9" s="66" t="e">
        <f>NA()</f>
        <v>#N/A</v>
      </c>
      <c r="BE9" s="66" t="e">
        <f>NA()</f>
        <v>#N/A</v>
      </c>
      <c r="BF9" s="66" t="e">
        <f>NA()</f>
        <v>#N/A</v>
      </c>
      <c r="BG9" s="66" t="e">
        <f>NA()</f>
        <v>#N/A</v>
      </c>
      <c r="BH9" s="66" t="e">
        <f>NA()</f>
        <v>#N/A</v>
      </c>
      <c r="BI9" s="66" t="e">
        <f>NA()</f>
        <v>#N/A</v>
      </c>
      <c r="BJ9" s="66" t="e">
        <f>NA()</f>
        <v>#N/A</v>
      </c>
      <c r="BK9" s="66" t="e">
        <f>NA()</f>
        <v>#N/A</v>
      </c>
      <c r="BL9" s="66" t="e">
        <f>NA()</f>
        <v>#N/A</v>
      </c>
      <c r="BM9" s="66" t="e">
        <f>NA()</f>
        <v>#N/A</v>
      </c>
      <c r="BN9" s="66" t="e">
        <f>NA()</f>
        <v>#N/A</v>
      </c>
      <c r="BO9" s="66" t="e">
        <f>NA()</f>
        <v>#N/A</v>
      </c>
      <c r="BP9" s="66" t="e">
        <f>NA()</f>
        <v>#N/A</v>
      </c>
      <c r="BQ9" s="66" t="e">
        <f>NA()</f>
        <v>#N/A</v>
      </c>
      <c r="BR9" s="66" t="e">
        <f>NA()</f>
        <v>#N/A</v>
      </c>
      <c r="BS9" s="66" t="e">
        <f>NA()</f>
        <v>#N/A</v>
      </c>
      <c r="BT9" s="90"/>
      <c r="BU9" s="95" t="str">
        <f t="shared" si="10"/>
        <v>Earth Orbit</v>
      </c>
      <c r="BV9" s="96"/>
      <c r="BW9" s="96"/>
      <c r="BX9" s="96"/>
      <c r="BY9" s="96"/>
      <c r="BZ9" s="96">
        <v>-1</v>
      </c>
      <c r="CA9" s="96">
        <v>-1</v>
      </c>
      <c r="CB9" s="96"/>
      <c r="CC9" s="96">
        <v>1</v>
      </c>
      <c r="CD9" s="96">
        <v>1</v>
      </c>
      <c r="CE9" s="96">
        <v>3</v>
      </c>
      <c r="CF9" s="96"/>
      <c r="CG9" s="96">
        <v>3</v>
      </c>
      <c r="CH9" s="96"/>
      <c r="CI9" s="96"/>
      <c r="CJ9" s="96"/>
      <c r="CK9" s="96"/>
      <c r="CL9" s="96"/>
      <c r="CM9" s="96"/>
      <c r="CN9" s="96"/>
      <c r="CO9" s="96"/>
      <c r="CP9" s="96"/>
      <c r="CQ9" s="96"/>
      <c r="CR9" s="96"/>
      <c r="CS9" s="96"/>
      <c r="CT9" s="96"/>
      <c r="CU9" s="96"/>
      <c r="CV9" s="96"/>
      <c r="CW9" s="96"/>
      <c r="CX9" s="96"/>
      <c r="CY9" s="96"/>
      <c r="CZ9" s="96"/>
      <c r="DA9" s="96"/>
      <c r="DB9" s="96"/>
      <c r="DC9" s="96"/>
      <c r="DD9" s="96"/>
      <c r="DE9" s="96"/>
      <c r="DF9" s="96"/>
      <c r="DG9" s="96"/>
      <c r="DH9" s="96"/>
      <c r="DI9" s="65" t="str">
        <f t="shared" si="11"/>
        <v>Earth Orbit</v>
      </c>
      <c r="DJ9" s="90"/>
      <c r="DK9" s="90"/>
      <c r="DL9" s="90"/>
      <c r="DM9" s="90"/>
      <c r="DN9" s="90">
        <v>1</v>
      </c>
      <c r="DO9" s="90">
        <v>1</v>
      </c>
      <c r="DP9" s="90"/>
      <c r="DQ9" s="90"/>
      <c r="DR9" s="90"/>
      <c r="DS9" s="90"/>
      <c r="DT9" s="90"/>
      <c r="DU9" s="90"/>
      <c r="DV9" s="90"/>
      <c r="DW9" s="90"/>
      <c r="DX9" s="90"/>
      <c r="DY9" s="90"/>
      <c r="DZ9" s="90"/>
      <c r="EA9" s="90"/>
      <c r="EB9" s="90"/>
      <c r="EC9" s="90"/>
      <c r="ED9" s="90"/>
      <c r="EE9" s="90"/>
      <c r="EF9" s="90"/>
      <c r="EG9" s="90"/>
      <c r="EH9" s="90"/>
      <c r="EI9" s="90"/>
      <c r="EJ9" s="90"/>
      <c r="EK9" s="90"/>
      <c r="EL9" s="90"/>
      <c r="EM9" s="90"/>
      <c r="EN9" s="90"/>
      <c r="EO9" s="90"/>
      <c r="EP9" s="90"/>
      <c r="EQ9" s="90"/>
      <c r="ER9" s="90"/>
      <c r="ES9" s="90"/>
      <c r="ET9" s="90"/>
      <c r="EU9" s="90"/>
      <c r="EV9" s="90"/>
      <c r="EW9" s="66">
        <v>4</v>
      </c>
      <c r="EX9" s="72">
        <v>1959</v>
      </c>
      <c r="EY9" s="79" t="s">
        <v>75</v>
      </c>
      <c r="EZ9" s="79">
        <v>1957</v>
      </c>
      <c r="FA9" s="79">
        <v>3</v>
      </c>
      <c r="FB9" s="80"/>
      <c r="FC9" s="81"/>
      <c r="FD9" s="81"/>
    </row>
    <row r="10" spans="1:168" ht="12" customHeight="1" x14ac:dyDescent="0.15">
      <c r="A10" s="4"/>
      <c r="B10" s="124"/>
      <c r="C10" s="98" t="str">
        <f>IF(B10="", "", "to")</f>
        <v/>
      </c>
      <c r="D10" s="127"/>
      <c r="E10" s="130" t="str">
        <f t="shared" ref="E10" si="12">IF(B10="","",IF(BT10&lt;0,BT10,""))</f>
        <v/>
      </c>
      <c r="F10" s="121" t="s">
        <v>85</v>
      </c>
      <c r="G10" s="133" t="str">
        <f t="shared" ref="G10" si="13">IF(B10="","",IF(OR(BT10&gt;0,AND(BT10&lt;0,F10="Y")),ABS(BT10),0))</f>
        <v/>
      </c>
      <c r="H10" s="115"/>
      <c r="I10" s="117" t="str">
        <f t="shared" ref="I10" si="14">IF(B10="","",ROUNDUP(G10*H10,0))</f>
        <v/>
      </c>
      <c r="J10" s="119" t="str" cm="1">
        <f t="array" ref="J10">IF(B10="", "", _xlfn.XLOOKUP(B10, Origins, _xlfn.XLOOKUP(D10, Destinations, Maneuver_Difficulties,"")))</f>
        <v/>
      </c>
      <c r="K10" s="119" t="str">
        <f t="shared" ref="K10" si="15">IF(AND(H10&lt;1, H10&gt;0), ROUNDUP(J10/H10, 0), J10)</f>
        <v/>
      </c>
      <c r="L10" s="121"/>
      <c r="M10" s="98" t="str">
        <f>IF(B10="","",IF(ISNA(FB10),"-",IF(AND(L10-FC10 &gt;= 0, MOD(L10-FC10,FD10)=0),"Y","N")))</f>
        <v/>
      </c>
      <c r="N10" s="98" t="str">
        <f t="shared" ref="N10" si="16">IF(L10="", "", L10+I10)</f>
        <v/>
      </c>
      <c r="O10" s="101"/>
      <c r="P10" s="13">
        <v>1</v>
      </c>
      <c r="Q10" s="14"/>
      <c r="R10" s="13" t="str">
        <f>_xlfn.XLOOKUP(Q10, $AB$5:$AB$10, $AC$5:$AC$10, "", 0)</f>
        <v/>
      </c>
      <c r="S10" s="13" t="str">
        <f>IF(Q10="Ion Thruster", 5 * I10, _xlfn.XLOOKUP(Q10, $AB$5:$AB$10, $AD$5:$AD$10, "", 0))</f>
        <v/>
      </c>
      <c r="T10" s="15"/>
      <c r="U10" s="13" t="str">
        <f>IF(R10="", "", R10*T10)</f>
        <v/>
      </c>
      <c r="V10" s="13" t="str">
        <f>IF(S10="", "", S10*T10)</f>
        <v/>
      </c>
      <c r="W10" s="103"/>
      <c r="X10" s="104"/>
      <c r="Y10" s="43"/>
      <c r="Z10" s="5"/>
      <c r="AA10" s="82"/>
      <c r="AB10" s="64" t="s">
        <v>8</v>
      </c>
      <c r="AC10" s="66">
        <v>1</v>
      </c>
      <c r="AD10" s="66">
        <v>5</v>
      </c>
      <c r="AE10" s="158"/>
      <c r="AF10" s="62" t="s">
        <v>23</v>
      </c>
      <c r="AG10" s="66" t="e">
        <f>NA()</f>
        <v>#N/A</v>
      </c>
      <c r="AH10" s="66" t="e">
        <f>NA()</f>
        <v>#N/A</v>
      </c>
      <c r="AI10" s="66">
        <v>3</v>
      </c>
      <c r="AJ10" s="66" t="e">
        <f>NA()</f>
        <v>#N/A</v>
      </c>
      <c r="AK10" s="66" t="e">
        <f>NA()</f>
        <v>#N/A</v>
      </c>
      <c r="AL10" s="66" t="e">
        <f>NA()</f>
        <v>#N/A</v>
      </c>
      <c r="AM10" s="66">
        <v>2</v>
      </c>
      <c r="AN10" s="66" t="e">
        <f>NA()</f>
        <v>#N/A</v>
      </c>
      <c r="AO10" s="66" t="e">
        <f>NA()</f>
        <v>#N/A</v>
      </c>
      <c r="AP10" s="66" t="e">
        <f>NA()</f>
        <v>#N/A</v>
      </c>
      <c r="AQ10" s="66" t="e">
        <f>NA()</f>
        <v>#N/A</v>
      </c>
      <c r="AR10" s="66" t="e">
        <f>NA()</f>
        <v>#N/A</v>
      </c>
      <c r="AS10" s="66" t="e">
        <f>NA()</f>
        <v>#N/A</v>
      </c>
      <c r="AT10" s="66" t="e">
        <f>NA()</f>
        <v>#N/A</v>
      </c>
      <c r="AU10" s="66" t="e">
        <f>NA()</f>
        <v>#N/A</v>
      </c>
      <c r="AV10" s="66" t="e">
        <f>NA()</f>
        <v>#N/A</v>
      </c>
      <c r="AW10" s="66" t="e">
        <f>NA()</f>
        <v>#N/A</v>
      </c>
      <c r="AX10" s="66" t="e">
        <f>NA()</f>
        <v>#N/A</v>
      </c>
      <c r="AY10" s="66" t="e">
        <f>NA()</f>
        <v>#N/A</v>
      </c>
      <c r="AZ10" s="66" t="e">
        <f>NA()</f>
        <v>#N/A</v>
      </c>
      <c r="BA10" s="66" t="e">
        <f>NA()</f>
        <v>#N/A</v>
      </c>
      <c r="BB10" s="66" t="e">
        <f>NA()</f>
        <v>#N/A</v>
      </c>
      <c r="BC10" s="66" t="e">
        <f>NA()</f>
        <v>#N/A</v>
      </c>
      <c r="BD10" s="66" t="e">
        <f>NA()</f>
        <v>#N/A</v>
      </c>
      <c r="BE10" s="66" t="e">
        <f>NA()</f>
        <v>#N/A</v>
      </c>
      <c r="BF10" s="66" t="e">
        <f>NA()</f>
        <v>#N/A</v>
      </c>
      <c r="BG10" s="66" t="e">
        <f>NA()</f>
        <v>#N/A</v>
      </c>
      <c r="BH10" s="66" t="e">
        <f>NA()</f>
        <v>#N/A</v>
      </c>
      <c r="BI10" s="66" t="e">
        <f>NA()</f>
        <v>#N/A</v>
      </c>
      <c r="BJ10" s="66" t="e">
        <f>NA()</f>
        <v>#N/A</v>
      </c>
      <c r="BK10" s="66" t="e">
        <f>NA()</f>
        <v>#N/A</v>
      </c>
      <c r="BL10" s="66" t="e">
        <f>NA()</f>
        <v>#N/A</v>
      </c>
      <c r="BM10" s="66" t="e">
        <f>NA()</f>
        <v>#N/A</v>
      </c>
      <c r="BN10" s="66" t="e">
        <f>NA()</f>
        <v>#N/A</v>
      </c>
      <c r="BO10" s="66" t="e">
        <f>NA()</f>
        <v>#N/A</v>
      </c>
      <c r="BP10" s="66" t="e">
        <f>NA()</f>
        <v>#N/A</v>
      </c>
      <c r="BQ10" s="66" t="e">
        <f>NA()</f>
        <v>#N/A</v>
      </c>
      <c r="BR10" s="66" t="e">
        <f>NA()</f>
        <v>#N/A</v>
      </c>
      <c r="BS10" s="66" t="e">
        <f>NA()</f>
        <v>#N/A</v>
      </c>
      <c r="BT10" s="94" t="e" cm="1">
        <f t="array" ref="BT10">_xlfn.XLOOKUP(B10,Origins,_xlfn.XLOOKUP(D10,Destinations,Maneuver_Years))</f>
        <v>#N/A</v>
      </c>
      <c r="BU10" s="95" t="str">
        <f t="shared" si="10"/>
        <v>Lunar Orbit</v>
      </c>
      <c r="BV10" s="96"/>
      <c r="BW10" s="96"/>
      <c r="BX10" s="96">
        <v>-1</v>
      </c>
      <c r="BY10" s="96"/>
      <c r="BZ10" s="96"/>
      <c r="CA10" s="96"/>
      <c r="CB10" s="96"/>
      <c r="CC10" s="96"/>
      <c r="CD10" s="96"/>
      <c r="CE10" s="96"/>
      <c r="CF10" s="96"/>
      <c r="CG10" s="96"/>
      <c r="CH10" s="96"/>
      <c r="CI10" s="96"/>
      <c r="CJ10" s="96"/>
      <c r="CK10" s="96"/>
      <c r="CL10" s="96"/>
      <c r="CM10" s="96"/>
      <c r="CN10" s="96"/>
      <c r="CO10" s="96"/>
      <c r="CP10" s="96"/>
      <c r="CQ10" s="96"/>
      <c r="CR10" s="96"/>
      <c r="CS10" s="96"/>
      <c r="CT10" s="96"/>
      <c r="CU10" s="96"/>
      <c r="CV10" s="96"/>
      <c r="CW10" s="96"/>
      <c r="CX10" s="96"/>
      <c r="CY10" s="96"/>
      <c r="CZ10" s="96"/>
      <c r="DA10" s="96"/>
      <c r="DB10" s="96"/>
      <c r="DC10" s="96"/>
      <c r="DD10" s="96"/>
      <c r="DE10" s="96"/>
      <c r="DF10" s="96"/>
      <c r="DG10" s="96"/>
      <c r="DH10" s="96"/>
      <c r="DI10" s="65" t="str">
        <f t="shared" si="11"/>
        <v>Lunar Orbit</v>
      </c>
      <c r="DJ10" s="90"/>
      <c r="DK10" s="90"/>
      <c r="DL10" s="90">
        <v>1</v>
      </c>
      <c r="DM10" s="90"/>
      <c r="DN10" s="90"/>
      <c r="DO10" s="90"/>
      <c r="DP10" s="90"/>
      <c r="DQ10" s="90"/>
      <c r="DR10" s="90"/>
      <c r="DS10" s="90"/>
      <c r="DT10" s="90"/>
      <c r="DU10" s="90"/>
      <c r="DV10" s="90"/>
      <c r="DW10" s="90"/>
      <c r="DX10" s="90"/>
      <c r="DY10" s="90"/>
      <c r="DZ10" s="90"/>
      <c r="EA10" s="90"/>
      <c r="EB10" s="90"/>
      <c r="EC10" s="90"/>
      <c r="ED10" s="90"/>
      <c r="EE10" s="90"/>
      <c r="EF10" s="90"/>
      <c r="EG10" s="90"/>
      <c r="EH10" s="90"/>
      <c r="EI10" s="90"/>
      <c r="EJ10" s="90"/>
      <c r="EK10" s="90"/>
      <c r="EL10" s="90"/>
      <c r="EM10" s="90"/>
      <c r="EN10" s="90"/>
      <c r="EO10" s="90"/>
      <c r="EP10" s="90"/>
      <c r="EQ10" s="90"/>
      <c r="ER10" s="90"/>
      <c r="ES10" s="90"/>
      <c r="ET10" s="90"/>
      <c r="EU10" s="90"/>
      <c r="EV10" s="90"/>
      <c r="EW10" s="64"/>
      <c r="EX10" s="72">
        <v>1960</v>
      </c>
      <c r="EY10" s="79" t="s">
        <v>77</v>
      </c>
      <c r="EZ10" s="79">
        <v>1957</v>
      </c>
      <c r="FA10" s="79">
        <v>5</v>
      </c>
      <c r="FB10" s="80" t="e">
        <f>_xlfn.XLOOKUP(_xlfn.CONCAT($B10, ",", $D10), $EY$5:$EY$12, $EY$5:$EY$12)</f>
        <v>#N/A</v>
      </c>
      <c r="FC10" s="80" t="e">
        <f>_xlfn.XLOOKUP($FB10, $EY$5:$EY$12, $EZ$5:$EZ$12)</f>
        <v>#N/A</v>
      </c>
      <c r="FD10" s="80" t="e">
        <f>_xlfn.XLOOKUP($FB10, $EY$5:$EY$12, $FA$5:$FA$12)</f>
        <v>#N/A</v>
      </c>
    </row>
    <row r="11" spans="1:168" ht="12" customHeight="1" x14ac:dyDescent="0.15">
      <c r="A11" s="4"/>
      <c r="B11" s="125"/>
      <c r="C11" s="119"/>
      <c r="D11" s="128"/>
      <c r="E11" s="131"/>
      <c r="F11" s="166"/>
      <c r="G11" s="134"/>
      <c r="H11" s="115"/>
      <c r="I11" s="117"/>
      <c r="J11" s="119"/>
      <c r="K11" s="119"/>
      <c r="L11" s="122"/>
      <c r="M11" s="99"/>
      <c r="N11" s="99"/>
      <c r="O11" s="101"/>
      <c r="P11" s="13">
        <v>2</v>
      </c>
      <c r="Q11" s="14"/>
      <c r="R11" s="13" t="str">
        <f>_xlfn.XLOOKUP(Q11, $AB$5:$AB$10, $AC$5:$AC$10, "", 0)</f>
        <v/>
      </c>
      <c r="S11" s="13" t="str">
        <f>IF(Q11="Ion Thruster", 5 * I11, _xlfn.XLOOKUP(Q11, $AB$5:$AB$10, $AD$5:$AD$10, "", 0))</f>
        <v/>
      </c>
      <c r="T11" s="15"/>
      <c r="U11" s="13" t="str">
        <f t="shared" ref="U11:U13" si="17">IF(R11="", "", R11*T11)</f>
        <v/>
      </c>
      <c r="V11" s="13" t="str">
        <f t="shared" ref="V11:V13" si="18">IF(S11="", "", S11*T11)</f>
        <v/>
      </c>
      <c r="W11" s="105"/>
      <c r="X11" s="106"/>
      <c r="Y11" s="44"/>
      <c r="Z11" s="5"/>
      <c r="AA11" s="82"/>
      <c r="AB11" s="64"/>
      <c r="AC11" s="64"/>
      <c r="AD11" s="64"/>
      <c r="AE11" s="158"/>
      <c r="AF11" s="62" t="s">
        <v>30</v>
      </c>
      <c r="AG11" s="66" t="e">
        <f>NA()</f>
        <v>#N/A</v>
      </c>
      <c r="AH11" s="66" t="e">
        <f>NA()</f>
        <v>#N/A</v>
      </c>
      <c r="AI11" s="66">
        <v>1</v>
      </c>
      <c r="AJ11" s="66" t="e">
        <f>NA()</f>
        <v>#N/A</v>
      </c>
      <c r="AK11" s="66">
        <v>2</v>
      </c>
      <c r="AL11" s="66" t="e">
        <f>NA()</f>
        <v>#N/A</v>
      </c>
      <c r="AM11" s="66">
        <v>4</v>
      </c>
      <c r="AN11" s="66" t="e">
        <f>NA()</f>
        <v>#N/A</v>
      </c>
      <c r="AO11" s="66" t="e">
        <f>NA()</f>
        <v>#N/A</v>
      </c>
      <c r="AP11" s="66" t="e">
        <f>NA()</f>
        <v>#N/A</v>
      </c>
      <c r="AQ11" s="66" t="e">
        <f>NA()</f>
        <v>#N/A</v>
      </c>
      <c r="AR11" s="66" t="e">
        <f>NA()</f>
        <v>#N/A</v>
      </c>
      <c r="AS11" s="66" t="e">
        <f>NA()</f>
        <v>#N/A</v>
      </c>
      <c r="AT11" s="66" t="e">
        <f>NA()</f>
        <v>#N/A</v>
      </c>
      <c r="AU11" s="66" t="e">
        <f>NA()</f>
        <v>#N/A</v>
      </c>
      <c r="AV11" s="66" t="e">
        <f>NA()</f>
        <v>#N/A</v>
      </c>
      <c r="AW11" s="66" t="e">
        <f>NA()</f>
        <v>#N/A</v>
      </c>
      <c r="AX11" s="66" t="e">
        <f>NA()</f>
        <v>#N/A</v>
      </c>
      <c r="AY11" s="66" t="e">
        <f>NA()</f>
        <v>#N/A</v>
      </c>
      <c r="AZ11" s="66" t="e">
        <f>NA()</f>
        <v>#N/A</v>
      </c>
      <c r="BA11" s="66" t="e">
        <f>NA()</f>
        <v>#N/A</v>
      </c>
      <c r="BB11" s="66" t="e">
        <f>NA()</f>
        <v>#N/A</v>
      </c>
      <c r="BC11" s="66" t="e">
        <f>NA()</f>
        <v>#N/A</v>
      </c>
      <c r="BD11" s="66" t="e">
        <f>NA()</f>
        <v>#N/A</v>
      </c>
      <c r="BE11" s="66" t="e">
        <f>NA()</f>
        <v>#N/A</v>
      </c>
      <c r="BF11" s="66" t="e">
        <f>NA()</f>
        <v>#N/A</v>
      </c>
      <c r="BG11" s="66" t="e">
        <f>NA()</f>
        <v>#N/A</v>
      </c>
      <c r="BH11" s="66" t="e">
        <f>NA()</f>
        <v>#N/A</v>
      </c>
      <c r="BI11" s="66" t="e">
        <f>NA()</f>
        <v>#N/A</v>
      </c>
      <c r="BJ11" s="66" t="e">
        <f>NA()</f>
        <v>#N/A</v>
      </c>
      <c r="BK11" s="66" t="e">
        <f>NA()</f>
        <v>#N/A</v>
      </c>
      <c r="BL11" s="66" t="e">
        <f>NA()</f>
        <v>#N/A</v>
      </c>
      <c r="BM11" s="66" t="e">
        <f>NA()</f>
        <v>#N/A</v>
      </c>
      <c r="BN11" s="66" t="e">
        <f>NA()</f>
        <v>#N/A</v>
      </c>
      <c r="BO11" s="66" t="e">
        <f>NA()</f>
        <v>#N/A</v>
      </c>
      <c r="BP11" s="66" t="e">
        <f>NA()</f>
        <v>#N/A</v>
      </c>
      <c r="BQ11" s="66" t="e">
        <f>NA()</f>
        <v>#N/A</v>
      </c>
      <c r="BR11" s="66" t="e">
        <f>NA()</f>
        <v>#N/A</v>
      </c>
      <c r="BS11" s="66" t="e">
        <f>NA()</f>
        <v>#N/A</v>
      </c>
      <c r="BT11" s="93"/>
      <c r="BU11" s="95" t="str">
        <f t="shared" si="10"/>
        <v>Lunar Fly-by</v>
      </c>
      <c r="BV11" s="96"/>
      <c r="BW11" s="96"/>
      <c r="BX11" s="96">
        <v>-1</v>
      </c>
      <c r="BY11" s="96"/>
      <c r="BZ11" s="96">
        <v>-1</v>
      </c>
      <c r="CA11" s="96"/>
      <c r="CB11" s="96"/>
      <c r="CC11" s="96"/>
      <c r="CD11" s="96"/>
      <c r="CE11" s="96"/>
      <c r="CF11" s="96"/>
      <c r="CG11" s="96"/>
      <c r="CH11" s="96"/>
      <c r="CI11" s="96"/>
      <c r="CJ11" s="96"/>
      <c r="CK11" s="96"/>
      <c r="CL11" s="96"/>
      <c r="CM11" s="96"/>
      <c r="CN11" s="96"/>
      <c r="CO11" s="96"/>
      <c r="CP11" s="96"/>
      <c r="CQ11" s="96"/>
      <c r="CR11" s="96"/>
      <c r="CS11" s="96"/>
      <c r="CT11" s="96"/>
      <c r="CU11" s="96"/>
      <c r="CV11" s="96"/>
      <c r="CW11" s="96"/>
      <c r="CX11" s="96"/>
      <c r="CY11" s="96"/>
      <c r="CZ11" s="96"/>
      <c r="DA11" s="96"/>
      <c r="DB11" s="96"/>
      <c r="DC11" s="96"/>
      <c r="DD11" s="96"/>
      <c r="DE11" s="96"/>
      <c r="DF11" s="96"/>
      <c r="DG11" s="96"/>
      <c r="DH11" s="96"/>
      <c r="DI11" s="65" t="str">
        <f t="shared" si="11"/>
        <v>Lunar Fly-by</v>
      </c>
      <c r="DJ11" s="90"/>
      <c r="DK11" s="90"/>
      <c r="DL11" s="90">
        <v>1</v>
      </c>
      <c r="DM11" s="90">
        <v>1</v>
      </c>
      <c r="DN11" s="90">
        <v>1</v>
      </c>
      <c r="DO11" s="90"/>
      <c r="DP11" s="90"/>
      <c r="DQ11" s="90"/>
      <c r="DR11" s="90"/>
      <c r="DS11" s="90"/>
      <c r="DT11" s="90"/>
      <c r="DU11" s="90"/>
      <c r="DV11" s="90"/>
      <c r="DW11" s="90"/>
      <c r="DX11" s="90"/>
      <c r="DY11" s="90"/>
      <c r="DZ11" s="90"/>
      <c r="EA11" s="90"/>
      <c r="EB11" s="90"/>
      <c r="EC11" s="90"/>
      <c r="ED11" s="90"/>
      <c r="EE11" s="90"/>
      <c r="EF11" s="90"/>
      <c r="EG11" s="90"/>
      <c r="EH11" s="90"/>
      <c r="EI11" s="90"/>
      <c r="EJ11" s="90"/>
      <c r="EK11" s="90"/>
      <c r="EL11" s="90"/>
      <c r="EM11" s="90"/>
      <c r="EN11" s="90"/>
      <c r="EO11" s="90"/>
      <c r="EP11" s="90"/>
      <c r="EQ11" s="90"/>
      <c r="ER11" s="90"/>
      <c r="ES11" s="90"/>
      <c r="ET11" s="90"/>
      <c r="EU11" s="90"/>
      <c r="EV11" s="90"/>
      <c r="EW11" s="64"/>
      <c r="EX11" s="72">
        <v>1961</v>
      </c>
      <c r="EY11" s="79" t="s">
        <v>78</v>
      </c>
      <c r="EZ11" s="79">
        <v>1957</v>
      </c>
      <c r="FA11" s="79">
        <v>5</v>
      </c>
      <c r="FB11" s="80"/>
      <c r="FC11" s="81"/>
      <c r="FD11" s="81"/>
    </row>
    <row r="12" spans="1:168" ht="12" customHeight="1" x14ac:dyDescent="0.15">
      <c r="A12" s="4"/>
      <c r="B12" s="125"/>
      <c r="C12" s="119"/>
      <c r="D12" s="128"/>
      <c r="E12" s="131"/>
      <c r="F12" s="166"/>
      <c r="G12" s="134"/>
      <c r="H12" s="115"/>
      <c r="I12" s="117"/>
      <c r="J12" s="119"/>
      <c r="K12" s="119"/>
      <c r="L12" s="122"/>
      <c r="M12" s="99"/>
      <c r="N12" s="99"/>
      <c r="O12" s="101"/>
      <c r="P12" s="13">
        <v>3</v>
      </c>
      <c r="Q12" s="14"/>
      <c r="R12" s="13" t="str">
        <f>_xlfn.XLOOKUP(Q12, $AB$5:$AB$10, $AC$5:$AC$10, "", 0)</f>
        <v/>
      </c>
      <c r="S12" s="13" t="str">
        <f>IF(Q12="Ion Thruster", 5 * I12, _xlfn.XLOOKUP(Q12, $AB$5:$AB$10, $AD$5:$AD$10, "", 0))</f>
        <v/>
      </c>
      <c r="T12" s="15"/>
      <c r="U12" s="13" t="str">
        <f t="shared" si="17"/>
        <v/>
      </c>
      <c r="V12" s="13" t="str">
        <f t="shared" si="18"/>
        <v/>
      </c>
      <c r="W12" s="107" t="s">
        <v>48</v>
      </c>
      <c r="X12" s="109" t="str">
        <f>IF(B10="", "", K10*U14)</f>
        <v/>
      </c>
      <c r="Y12" s="45"/>
      <c r="Z12" s="5"/>
      <c r="AA12" s="82"/>
      <c r="AB12" s="64"/>
      <c r="AC12" s="64"/>
      <c r="AD12" s="64"/>
      <c r="AE12" s="158"/>
      <c r="AF12" s="62" t="s">
        <v>28</v>
      </c>
      <c r="AG12" s="66" t="e">
        <f>NA()</f>
        <v>#N/A</v>
      </c>
      <c r="AH12" s="66" t="e">
        <f>NA()</f>
        <v>#N/A</v>
      </c>
      <c r="AI12" s="66" t="e">
        <f>NA()</f>
        <v>#N/A</v>
      </c>
      <c r="AJ12" s="66" t="e">
        <f>NA()</f>
        <v>#N/A</v>
      </c>
      <c r="AK12" s="66">
        <v>2</v>
      </c>
      <c r="AL12" s="66" t="e">
        <f>NA()</f>
        <v>#N/A</v>
      </c>
      <c r="AM12" s="66" t="e">
        <f>NA()</f>
        <v>#N/A</v>
      </c>
      <c r="AN12" s="66" t="e">
        <f>NA()</f>
        <v>#N/A</v>
      </c>
      <c r="AO12" s="66" t="e">
        <f>NA()</f>
        <v>#N/A</v>
      </c>
      <c r="AP12" s="66" t="e">
        <f>NA()</f>
        <v>#N/A</v>
      </c>
      <c r="AQ12" s="66" t="e">
        <f>NA()</f>
        <v>#N/A</v>
      </c>
      <c r="AR12" s="66" t="e">
        <f>NA()</f>
        <v>#N/A</v>
      </c>
      <c r="AS12" s="66" t="e">
        <f>NA()</f>
        <v>#N/A</v>
      </c>
      <c r="AT12" s="66" t="e">
        <f>NA()</f>
        <v>#N/A</v>
      </c>
      <c r="AU12" s="66" t="e">
        <f>NA()</f>
        <v>#N/A</v>
      </c>
      <c r="AV12" s="66" t="e">
        <f>NA()</f>
        <v>#N/A</v>
      </c>
      <c r="AW12" s="66" t="e">
        <f>NA()</f>
        <v>#N/A</v>
      </c>
      <c r="AX12" s="66" t="e">
        <f>NA()</f>
        <v>#N/A</v>
      </c>
      <c r="AY12" s="66" t="e">
        <f>NA()</f>
        <v>#N/A</v>
      </c>
      <c r="AZ12" s="66" t="e">
        <f>NA()</f>
        <v>#N/A</v>
      </c>
      <c r="BA12" s="66" t="e">
        <f>NA()</f>
        <v>#N/A</v>
      </c>
      <c r="BB12" s="66" t="e">
        <f>NA()</f>
        <v>#N/A</v>
      </c>
      <c r="BC12" s="66" t="e">
        <f>NA()</f>
        <v>#N/A</v>
      </c>
      <c r="BD12" s="66" t="e">
        <f>NA()</f>
        <v>#N/A</v>
      </c>
      <c r="BE12" s="66" t="e">
        <f>NA()</f>
        <v>#N/A</v>
      </c>
      <c r="BF12" s="66" t="e">
        <f>NA()</f>
        <v>#N/A</v>
      </c>
      <c r="BG12" s="66" t="e">
        <f>NA()</f>
        <v>#N/A</v>
      </c>
      <c r="BH12" s="66" t="e">
        <f>NA()</f>
        <v>#N/A</v>
      </c>
      <c r="BI12" s="66" t="e">
        <f>NA()</f>
        <v>#N/A</v>
      </c>
      <c r="BJ12" s="66" t="e">
        <f>NA()</f>
        <v>#N/A</v>
      </c>
      <c r="BK12" s="66" t="e">
        <f>NA()</f>
        <v>#N/A</v>
      </c>
      <c r="BL12" s="66" t="e">
        <f>NA()</f>
        <v>#N/A</v>
      </c>
      <c r="BM12" s="66" t="e">
        <f>NA()</f>
        <v>#N/A</v>
      </c>
      <c r="BN12" s="66" t="e">
        <f>NA()</f>
        <v>#N/A</v>
      </c>
      <c r="BO12" s="66" t="e">
        <f>NA()</f>
        <v>#N/A</v>
      </c>
      <c r="BP12" s="66" t="e">
        <f>NA()</f>
        <v>#N/A</v>
      </c>
      <c r="BQ12" s="66" t="e">
        <f>NA()</f>
        <v>#N/A</v>
      </c>
      <c r="BR12" s="66" t="e">
        <f>NA()</f>
        <v>#N/A</v>
      </c>
      <c r="BS12" s="66" t="e">
        <f>NA()</f>
        <v>#N/A</v>
      </c>
      <c r="BT12" s="90"/>
      <c r="BU12" s="95" t="str">
        <f t="shared" si="10"/>
        <v>Moon</v>
      </c>
      <c r="BV12" s="96"/>
      <c r="BW12" s="96"/>
      <c r="BX12" s="96"/>
      <c r="BY12" s="96"/>
      <c r="BZ12" s="96"/>
      <c r="CA12" s="96"/>
      <c r="CB12" s="96"/>
      <c r="CC12" s="96"/>
      <c r="CD12" s="96"/>
      <c r="CE12" s="96"/>
      <c r="CF12" s="96"/>
      <c r="CG12" s="96"/>
      <c r="CH12" s="96"/>
      <c r="CI12" s="96"/>
      <c r="CJ12" s="96"/>
      <c r="CK12" s="96"/>
      <c r="CL12" s="96"/>
      <c r="CM12" s="96"/>
      <c r="CN12" s="96"/>
      <c r="CO12" s="96"/>
      <c r="CP12" s="96"/>
      <c r="CQ12" s="96"/>
      <c r="CR12" s="96"/>
      <c r="CS12" s="96"/>
      <c r="CT12" s="96"/>
      <c r="CU12" s="96"/>
      <c r="CV12" s="96"/>
      <c r="CW12" s="96"/>
      <c r="CX12" s="96"/>
      <c r="CY12" s="96"/>
      <c r="CZ12" s="96"/>
      <c r="DA12" s="96"/>
      <c r="DB12" s="96"/>
      <c r="DC12" s="96"/>
      <c r="DD12" s="96"/>
      <c r="DE12" s="96"/>
      <c r="DF12" s="96"/>
      <c r="DG12" s="96"/>
      <c r="DH12" s="96"/>
      <c r="DI12" s="65" t="str">
        <f t="shared" si="11"/>
        <v>Moon</v>
      </c>
      <c r="DJ12" s="90"/>
      <c r="DK12" s="90"/>
      <c r="DL12" s="90"/>
      <c r="DM12" s="90"/>
      <c r="DN12" s="90"/>
      <c r="DO12" s="90"/>
      <c r="DP12" s="90"/>
      <c r="DQ12" s="90"/>
      <c r="DR12" s="90"/>
      <c r="DS12" s="90"/>
      <c r="DT12" s="90"/>
      <c r="DU12" s="90"/>
      <c r="DV12" s="90"/>
      <c r="DW12" s="90"/>
      <c r="DX12" s="90"/>
      <c r="DY12" s="90"/>
      <c r="DZ12" s="90"/>
      <c r="EA12" s="90"/>
      <c r="EB12" s="90"/>
      <c r="EC12" s="90"/>
      <c r="ED12" s="90"/>
      <c r="EE12" s="90"/>
      <c r="EF12" s="90"/>
      <c r="EG12" s="90"/>
      <c r="EH12" s="90"/>
      <c r="EI12" s="90"/>
      <c r="EJ12" s="90"/>
      <c r="EK12" s="90"/>
      <c r="EL12" s="90"/>
      <c r="EM12" s="90"/>
      <c r="EN12" s="90"/>
      <c r="EO12" s="90"/>
      <c r="EP12" s="90"/>
      <c r="EQ12" s="90"/>
      <c r="ER12" s="90"/>
      <c r="ES12" s="90"/>
      <c r="ET12" s="90"/>
      <c r="EU12" s="90"/>
      <c r="EV12" s="90"/>
      <c r="EW12" s="64"/>
      <c r="EX12" s="72">
        <v>1962</v>
      </c>
      <c r="EY12" s="79" t="s">
        <v>79</v>
      </c>
      <c r="EZ12" s="79">
        <v>1958</v>
      </c>
      <c r="FA12" s="79">
        <v>6</v>
      </c>
      <c r="FB12" s="80"/>
      <c r="FC12" s="81"/>
      <c r="FD12" s="81"/>
    </row>
    <row r="13" spans="1:168" ht="12" customHeight="1" x14ac:dyDescent="0.15">
      <c r="A13" s="4"/>
      <c r="B13" s="125"/>
      <c r="C13" s="119"/>
      <c r="D13" s="128"/>
      <c r="E13" s="131"/>
      <c r="F13" s="166"/>
      <c r="G13" s="134"/>
      <c r="H13" s="115"/>
      <c r="I13" s="117"/>
      <c r="J13" s="119"/>
      <c r="K13" s="119"/>
      <c r="L13" s="122"/>
      <c r="M13" s="99"/>
      <c r="N13" s="99"/>
      <c r="O13" s="101"/>
      <c r="P13" s="13">
        <v>4</v>
      </c>
      <c r="Q13" s="14"/>
      <c r="R13" s="13" t="str">
        <f>_xlfn.XLOOKUP(Q13, $AB$5:$AB$10, $AC$5:$AC$10, "", 0)</f>
        <v/>
      </c>
      <c r="S13" s="13" t="str">
        <f>IF(Q13="Ion Thruster", 5 * I13, _xlfn.XLOOKUP(Q13, $AB$5:$AB$10, $AD$5:$AD$10, "", 0))</f>
        <v/>
      </c>
      <c r="T13" s="15"/>
      <c r="U13" s="13" t="str">
        <f t="shared" si="17"/>
        <v/>
      </c>
      <c r="V13" s="13" t="str">
        <f t="shared" si="18"/>
        <v/>
      </c>
      <c r="W13" s="108"/>
      <c r="X13" s="110"/>
      <c r="Y13" s="44"/>
      <c r="Z13" s="5"/>
      <c r="AA13" s="82"/>
      <c r="AB13" s="64"/>
      <c r="AC13" s="64"/>
      <c r="AD13" s="64"/>
      <c r="AE13" s="158"/>
      <c r="AF13" s="62" t="s">
        <v>25</v>
      </c>
      <c r="AG13" s="66" t="e">
        <f>NA()</f>
        <v>#N/A</v>
      </c>
      <c r="AH13" s="66" t="e">
        <f>NA()</f>
        <v>#N/A</v>
      </c>
      <c r="AI13" s="66">
        <v>3</v>
      </c>
      <c r="AJ13" s="66" t="e">
        <f>NA()</f>
        <v>#N/A</v>
      </c>
      <c r="AK13" s="66" t="e">
        <f>NA()</f>
        <v>#N/A</v>
      </c>
      <c r="AL13" s="66" t="e">
        <f>NA()</f>
        <v>#N/A</v>
      </c>
      <c r="AM13" s="66" t="e">
        <f>NA()</f>
        <v>#N/A</v>
      </c>
      <c r="AN13" s="66" t="e">
        <f>NA()</f>
        <v>#N/A</v>
      </c>
      <c r="AO13" s="66" t="e">
        <f>NA()</f>
        <v>#N/A</v>
      </c>
      <c r="AP13" s="66">
        <v>4</v>
      </c>
      <c r="AQ13" s="66" t="e">
        <f>NA()</f>
        <v>#N/A</v>
      </c>
      <c r="AR13" s="66" t="e">
        <f>NA()</f>
        <v>#N/A</v>
      </c>
      <c r="AS13" s="66" t="e">
        <f>NA()</f>
        <v>#N/A</v>
      </c>
      <c r="AT13" s="66" t="e">
        <f>NA()</f>
        <v>#N/A</v>
      </c>
      <c r="AU13" s="66">
        <v>5</v>
      </c>
      <c r="AV13" s="66" t="e">
        <f>NA()</f>
        <v>#N/A</v>
      </c>
      <c r="AW13" s="66" t="e">
        <f>NA()</f>
        <v>#N/A</v>
      </c>
      <c r="AX13" s="66">
        <v>3</v>
      </c>
      <c r="AY13" s="66" t="e">
        <f>NA()</f>
        <v>#N/A</v>
      </c>
      <c r="AZ13" s="66">
        <v>2</v>
      </c>
      <c r="BA13" s="66" t="e">
        <f>NA()</f>
        <v>#N/A</v>
      </c>
      <c r="BB13" s="66">
        <v>5</v>
      </c>
      <c r="BC13" s="66" t="e">
        <f>NA()</f>
        <v>#N/A</v>
      </c>
      <c r="BD13" s="66" t="e">
        <f>NA()</f>
        <v>#N/A</v>
      </c>
      <c r="BE13" s="66" t="e">
        <f>NA()</f>
        <v>#N/A</v>
      </c>
      <c r="BF13" s="66" t="e">
        <f>NA()</f>
        <v>#N/A</v>
      </c>
      <c r="BG13" s="66" t="e">
        <f>NA()</f>
        <v>#N/A</v>
      </c>
      <c r="BH13" s="66" t="e">
        <f>NA()</f>
        <v>#N/A</v>
      </c>
      <c r="BI13" s="66" t="e">
        <f>NA()</f>
        <v>#N/A</v>
      </c>
      <c r="BJ13" s="66" t="e">
        <f>NA()</f>
        <v>#N/A</v>
      </c>
      <c r="BK13" s="66" t="e">
        <f>NA()</f>
        <v>#N/A</v>
      </c>
      <c r="BL13" s="66" t="e">
        <f>NA()</f>
        <v>#N/A</v>
      </c>
      <c r="BM13" s="66" t="e">
        <f>NA()</f>
        <v>#N/A</v>
      </c>
      <c r="BN13" s="66" t="e">
        <f>NA()</f>
        <v>#N/A</v>
      </c>
      <c r="BO13" s="66" t="e">
        <f>NA()</f>
        <v>#N/A</v>
      </c>
      <c r="BP13" s="66" t="e">
        <f>NA()</f>
        <v>#N/A</v>
      </c>
      <c r="BQ13" s="66" t="e">
        <f>NA()</f>
        <v>#N/A</v>
      </c>
      <c r="BR13" s="66" t="e">
        <f>NA()</f>
        <v>#N/A</v>
      </c>
      <c r="BS13" s="66" t="e">
        <f>NA()</f>
        <v>#N/A</v>
      </c>
      <c r="BT13" s="90"/>
      <c r="BU13" s="95" t="str">
        <f t="shared" si="10"/>
        <v>Inner P. Transfer</v>
      </c>
      <c r="BV13" s="96"/>
      <c r="BW13" s="96"/>
      <c r="BX13" s="96">
        <v>1</v>
      </c>
      <c r="BY13" s="96"/>
      <c r="BZ13" s="96"/>
      <c r="CA13" s="96"/>
      <c r="CB13" s="96"/>
      <c r="CC13" s="96"/>
      <c r="CD13" s="96"/>
      <c r="CE13" s="96">
        <v>2</v>
      </c>
      <c r="CF13" s="96"/>
      <c r="CG13" s="96"/>
      <c r="CH13" s="96"/>
      <c r="CI13" s="96"/>
      <c r="CJ13" s="96">
        <v>1</v>
      </c>
      <c r="CK13" s="96"/>
      <c r="CL13" s="96"/>
      <c r="CM13" s="96">
        <v>1</v>
      </c>
      <c r="CN13" s="96"/>
      <c r="CO13" s="96">
        <v>1</v>
      </c>
      <c r="CP13" s="96"/>
      <c r="CQ13" s="96">
        <v>1</v>
      </c>
      <c r="CR13" s="96"/>
      <c r="CS13" s="96"/>
      <c r="CT13" s="96"/>
      <c r="CU13" s="96"/>
      <c r="CV13" s="96"/>
      <c r="CW13" s="96"/>
      <c r="CX13" s="96"/>
      <c r="CY13" s="96"/>
      <c r="CZ13" s="96"/>
      <c r="DA13" s="96"/>
      <c r="DB13" s="96"/>
      <c r="DC13" s="96"/>
      <c r="DD13" s="96"/>
      <c r="DE13" s="96"/>
      <c r="DF13" s="96"/>
      <c r="DG13" s="96"/>
      <c r="DH13" s="96"/>
      <c r="DI13" s="65" t="str">
        <f t="shared" si="11"/>
        <v>Inner P. Transfer</v>
      </c>
      <c r="DJ13" s="90"/>
      <c r="DK13" s="90"/>
      <c r="DL13" s="90"/>
      <c r="DM13" s="90"/>
      <c r="DN13" s="90"/>
      <c r="DO13" s="90"/>
      <c r="DP13" s="90"/>
      <c r="DQ13" s="90"/>
      <c r="DR13" s="90"/>
      <c r="DS13" s="90"/>
      <c r="DT13" s="90"/>
      <c r="DU13" s="90"/>
      <c r="DV13" s="90"/>
      <c r="DW13" s="90"/>
      <c r="DX13" s="90"/>
      <c r="DY13" s="90"/>
      <c r="DZ13" s="90"/>
      <c r="EA13" s="90"/>
      <c r="EB13" s="90"/>
      <c r="EC13" s="90"/>
      <c r="ED13" s="90"/>
      <c r="EE13" s="90"/>
      <c r="EF13" s="90"/>
      <c r="EG13" s="90"/>
      <c r="EH13" s="90"/>
      <c r="EI13" s="90"/>
      <c r="EJ13" s="90"/>
      <c r="EK13" s="90"/>
      <c r="EL13" s="90"/>
      <c r="EM13" s="90"/>
      <c r="EN13" s="90"/>
      <c r="EO13" s="90"/>
      <c r="EP13" s="90"/>
      <c r="EQ13" s="90"/>
      <c r="ER13" s="90"/>
      <c r="ES13" s="90"/>
      <c r="ET13" s="90"/>
      <c r="EU13" s="90"/>
      <c r="EV13" s="90"/>
      <c r="EW13" s="64"/>
      <c r="EX13" s="72">
        <v>1963</v>
      </c>
      <c r="EY13" s="81"/>
      <c r="EZ13" s="81"/>
      <c r="FA13" s="81"/>
      <c r="FB13" s="80"/>
      <c r="FC13" s="81"/>
      <c r="FD13" s="81"/>
    </row>
    <row r="14" spans="1:168" ht="12" customHeight="1" x14ac:dyDescent="0.15">
      <c r="A14" s="4"/>
      <c r="B14" s="143"/>
      <c r="C14" s="141"/>
      <c r="D14" s="144"/>
      <c r="E14" s="145"/>
      <c r="F14" s="167"/>
      <c r="G14" s="146"/>
      <c r="H14" s="115"/>
      <c r="I14" s="140"/>
      <c r="J14" s="141"/>
      <c r="K14" s="141"/>
      <c r="L14" s="142"/>
      <c r="M14" s="136"/>
      <c r="N14" s="136"/>
      <c r="O14" s="114"/>
      <c r="P14" s="137"/>
      <c r="Q14" s="138"/>
      <c r="R14" s="138"/>
      <c r="S14" s="139"/>
      <c r="T14" s="16" t="s">
        <v>47</v>
      </c>
      <c r="U14" s="17" t="str">
        <f>IF(O10="","",O10+SUM(U10:U13))</f>
        <v/>
      </c>
      <c r="V14" s="17" t="str">
        <f>IF(B10="", "", SUM(V10:V13))</f>
        <v/>
      </c>
      <c r="W14" s="18" t="s">
        <v>41</v>
      </c>
      <c r="X14" s="19" t="str">
        <f>IF($B10="","",IF(V14 &gt;= X12, "Y", "N"))</f>
        <v/>
      </c>
      <c r="Y14" s="46"/>
      <c r="Z14" s="5"/>
      <c r="AA14" s="82"/>
      <c r="AB14" s="64"/>
      <c r="AC14" s="64"/>
      <c r="AD14" s="64"/>
      <c r="AE14" s="158"/>
      <c r="AF14" s="62" t="s">
        <v>26</v>
      </c>
      <c r="AG14" s="66" t="e">
        <f>NA()</f>
        <v>#N/A</v>
      </c>
      <c r="AH14" s="66" t="e">
        <f>NA()</f>
        <v>#N/A</v>
      </c>
      <c r="AI14" s="66">
        <v>6</v>
      </c>
      <c r="AJ14" s="66">
        <v>1</v>
      </c>
      <c r="AK14" s="66" t="e">
        <f>NA()</f>
        <v>#N/A</v>
      </c>
      <c r="AL14" s="66" t="e">
        <f>NA()</f>
        <v>#N/A</v>
      </c>
      <c r="AM14" s="66" t="e">
        <f>NA()</f>
        <v>#N/A</v>
      </c>
      <c r="AN14" s="66" t="e">
        <f>NA()</f>
        <v>#N/A</v>
      </c>
      <c r="AO14" s="66" t="e">
        <f>NA()</f>
        <v>#N/A</v>
      </c>
      <c r="AP14" s="66">
        <v>5</v>
      </c>
      <c r="AQ14" s="66">
        <v>2</v>
      </c>
      <c r="AR14" s="66" t="e">
        <f>NA()</f>
        <v>#N/A</v>
      </c>
      <c r="AS14" s="66" t="e">
        <f>NA()</f>
        <v>#N/A</v>
      </c>
      <c r="AT14" s="66" t="e">
        <f>NA()</f>
        <v>#N/A</v>
      </c>
      <c r="AU14" s="66" t="e">
        <f>NA()</f>
        <v>#N/A</v>
      </c>
      <c r="AV14" s="66" t="e">
        <f>NA()</f>
        <v>#N/A</v>
      </c>
      <c r="AW14" s="66" t="e">
        <f>NA()</f>
        <v>#N/A</v>
      </c>
      <c r="AX14" s="66" t="e">
        <f>NA()</f>
        <v>#N/A</v>
      </c>
      <c r="AY14" s="66" t="e">
        <f>NA()</f>
        <v>#N/A</v>
      </c>
      <c r="AZ14" s="66" t="e">
        <f>NA()</f>
        <v>#N/A</v>
      </c>
      <c r="BA14" s="66" t="e">
        <f>NA()</f>
        <v>#N/A</v>
      </c>
      <c r="BB14" s="66">
        <v>3</v>
      </c>
      <c r="BC14" s="66">
        <v>4</v>
      </c>
      <c r="BD14" s="66" t="e">
        <f>NA()</f>
        <v>#N/A</v>
      </c>
      <c r="BE14" s="66" t="e">
        <f>NA()</f>
        <v>#N/A</v>
      </c>
      <c r="BF14" s="66" t="e">
        <f>NA()</f>
        <v>#N/A</v>
      </c>
      <c r="BG14" s="66" t="e">
        <f>NA()</f>
        <v>#N/A</v>
      </c>
      <c r="BH14" s="66" t="e">
        <f>NA()</f>
        <v>#N/A</v>
      </c>
      <c r="BI14" s="66" t="e">
        <f>NA()</f>
        <v>#N/A</v>
      </c>
      <c r="BJ14" s="66" t="e">
        <f>NA()</f>
        <v>#N/A</v>
      </c>
      <c r="BK14" s="66">
        <v>3</v>
      </c>
      <c r="BL14" s="66" t="e">
        <f>NA()</f>
        <v>#N/A</v>
      </c>
      <c r="BM14" s="66" t="e">
        <f>NA()</f>
        <v>#N/A</v>
      </c>
      <c r="BN14" s="66" t="e">
        <f>NA()</f>
        <v>#N/A</v>
      </c>
      <c r="BO14" s="66" t="e">
        <f>NA()</f>
        <v>#N/A</v>
      </c>
      <c r="BP14" s="66" t="e">
        <f>NA()</f>
        <v>#N/A</v>
      </c>
      <c r="BQ14" s="66" t="e">
        <f>NA()</f>
        <v>#N/A</v>
      </c>
      <c r="BR14" s="66">
        <v>4</v>
      </c>
      <c r="BS14" s="66" t="e">
        <f>NA()</f>
        <v>#N/A</v>
      </c>
      <c r="BT14" s="90"/>
      <c r="BU14" s="95" t="str">
        <f t="shared" si="10"/>
        <v>Outer P. Transfer</v>
      </c>
      <c r="BV14" s="96"/>
      <c r="BW14" s="96"/>
      <c r="BX14" s="96">
        <v>1</v>
      </c>
      <c r="BY14" s="96">
        <v>1</v>
      </c>
      <c r="BZ14" s="96"/>
      <c r="CA14" s="96"/>
      <c r="CB14" s="96"/>
      <c r="CC14" s="96"/>
      <c r="CD14" s="96"/>
      <c r="CE14" s="96">
        <v>1</v>
      </c>
      <c r="CF14" s="96">
        <v>1</v>
      </c>
      <c r="CG14" s="96"/>
      <c r="CH14" s="96"/>
      <c r="CI14" s="96"/>
      <c r="CJ14" s="96"/>
      <c r="CK14" s="96"/>
      <c r="CL14" s="96"/>
      <c r="CM14" s="96"/>
      <c r="CN14" s="96"/>
      <c r="CO14" s="96"/>
      <c r="CP14" s="96"/>
      <c r="CQ14" s="96">
        <v>1</v>
      </c>
      <c r="CR14" s="96">
        <v>2</v>
      </c>
      <c r="CS14" s="96"/>
      <c r="CT14" s="96"/>
      <c r="CU14" s="96"/>
      <c r="CV14" s="96"/>
      <c r="CW14" s="96"/>
      <c r="CX14" s="96"/>
      <c r="CY14" s="96"/>
      <c r="CZ14" s="96">
        <v>3</v>
      </c>
      <c r="DA14" s="96"/>
      <c r="DB14" s="96"/>
      <c r="DC14" s="96"/>
      <c r="DD14" s="96"/>
      <c r="DE14" s="96"/>
      <c r="DF14" s="96"/>
      <c r="DG14" s="96">
        <v>9</v>
      </c>
      <c r="DH14" s="96"/>
      <c r="DI14" s="65" t="str">
        <f t="shared" si="11"/>
        <v>Outer P. Transfer</v>
      </c>
      <c r="DJ14" s="90"/>
      <c r="DK14" s="90"/>
      <c r="DL14" s="90"/>
      <c r="DM14" s="90"/>
      <c r="DN14" s="90"/>
      <c r="DO14" s="90"/>
      <c r="DP14" s="90"/>
      <c r="DQ14" s="90"/>
      <c r="DR14" s="90"/>
      <c r="DS14" s="90"/>
      <c r="DT14" s="90"/>
      <c r="DU14" s="90"/>
      <c r="DV14" s="90"/>
      <c r="DW14" s="90"/>
      <c r="DX14" s="90"/>
      <c r="DY14" s="90"/>
      <c r="DZ14" s="90"/>
      <c r="EA14" s="90"/>
      <c r="EB14" s="90"/>
      <c r="EC14" s="90"/>
      <c r="ED14" s="90"/>
      <c r="EE14" s="90"/>
      <c r="EF14" s="90"/>
      <c r="EG14" s="90"/>
      <c r="EH14" s="90"/>
      <c r="EI14" s="90"/>
      <c r="EJ14" s="90"/>
      <c r="EK14" s="90"/>
      <c r="EL14" s="90"/>
      <c r="EM14" s="90"/>
      <c r="EN14" s="90"/>
      <c r="EO14" s="90"/>
      <c r="EP14" s="90"/>
      <c r="EQ14" s="90"/>
      <c r="ER14" s="90"/>
      <c r="ES14" s="90"/>
      <c r="ET14" s="90"/>
      <c r="EU14" s="90"/>
      <c r="EV14" s="90"/>
      <c r="EW14" s="64"/>
      <c r="EX14" s="72">
        <v>1964</v>
      </c>
      <c r="EY14" s="81"/>
      <c r="EZ14" s="81"/>
      <c r="FA14" s="81"/>
      <c r="FB14" s="80"/>
      <c r="FC14" s="81"/>
      <c r="FD14" s="81"/>
    </row>
    <row r="15" spans="1:168" ht="12" customHeight="1" x14ac:dyDescent="0.15">
      <c r="A15" s="4"/>
      <c r="B15" s="124"/>
      <c r="C15" s="119" t="str">
        <f>IF(B15="", "", "to")</f>
        <v/>
      </c>
      <c r="D15" s="127"/>
      <c r="E15" s="130" t="str">
        <f t="shared" ref="E15" si="19">IF(B15="","",IF(BT15&lt;0,BT15,""))</f>
        <v/>
      </c>
      <c r="F15" s="121" t="s">
        <v>85</v>
      </c>
      <c r="G15" s="133" t="str">
        <f t="shared" ref="G15" si="20">IF(B15="","",IF(OR(BT15&gt;0,AND(BT15&lt;0,F15="Y")),ABS(BT15),0))</f>
        <v/>
      </c>
      <c r="H15" s="115"/>
      <c r="I15" s="117" t="str">
        <f t="shared" ref="I15" si="21">IF(B15="","",ROUNDUP(G15*H15,0))</f>
        <v/>
      </c>
      <c r="J15" s="119" t="str" cm="1">
        <f t="array" ref="J15">IF(B15="", "", _xlfn.XLOOKUP(B15, Origins, _xlfn.XLOOKUP(D15, Destinations, Maneuver_Difficulties,"")))</f>
        <v/>
      </c>
      <c r="K15" s="119" t="str">
        <f t="shared" ref="K15" si="22">IF(AND(H15&lt;1, H15&gt;0), ROUNDUP(J15/H15, 0), J15)</f>
        <v/>
      </c>
      <c r="L15" s="121"/>
      <c r="M15" s="98" t="str">
        <f>IF(B15="","",IF(ISNA(FB15),"-",IF(AND(L15-FC15 &gt;= 0, MOD(L15-FC15,FD15)=0),"Y","N")))</f>
        <v/>
      </c>
      <c r="N15" s="98" t="str">
        <f t="shared" ref="N15" si="23">IF(L15="", "", L15+I15)</f>
        <v/>
      </c>
      <c r="O15" s="101"/>
      <c r="P15" s="13">
        <v>1</v>
      </c>
      <c r="Q15" s="14"/>
      <c r="R15" s="13" t="str">
        <f>_xlfn.XLOOKUP(Q15, $AB$5:$AB$10, $AC$5:$AC$10, "", 0)</f>
        <v/>
      </c>
      <c r="S15" s="13" t="str">
        <f>IF(Q15="Ion Thruster", 5 * I15, _xlfn.XLOOKUP(Q15, $AB$5:$AB$10, $AD$5:$AD$10, "", 0))</f>
        <v/>
      </c>
      <c r="T15" s="15"/>
      <c r="U15" s="13" t="str">
        <f>IF(R15="", "", R15*T15)</f>
        <v/>
      </c>
      <c r="V15" s="13" t="str">
        <f>IF(S15="", "", S15*T15)</f>
        <v/>
      </c>
      <c r="W15" s="103"/>
      <c r="X15" s="104"/>
      <c r="Y15" s="43"/>
      <c r="Z15" s="5"/>
      <c r="AA15" s="82"/>
      <c r="AB15" s="64"/>
      <c r="AC15" s="64"/>
      <c r="AD15" s="64"/>
      <c r="AE15" s="158"/>
      <c r="AF15" s="62" t="s">
        <v>27</v>
      </c>
      <c r="AG15" s="66" t="e">
        <f>NA()</f>
        <v>#N/A</v>
      </c>
      <c r="AH15" s="66" t="e">
        <f>NA()</f>
        <v>#N/A</v>
      </c>
      <c r="AI15" s="66">
        <v>5</v>
      </c>
      <c r="AJ15" s="66" t="e">
        <f>NA()</f>
        <v>#N/A</v>
      </c>
      <c r="AK15" s="66" t="e">
        <f>NA()</f>
        <v>#N/A</v>
      </c>
      <c r="AL15" s="66" t="e">
        <f>NA()</f>
        <v>#N/A</v>
      </c>
      <c r="AM15" s="66" t="e">
        <f>NA()</f>
        <v>#N/A</v>
      </c>
      <c r="AN15" s="66">
        <v>4</v>
      </c>
      <c r="AO15" s="66">
        <v>5</v>
      </c>
      <c r="AP15" s="66" t="e">
        <f>NA()</f>
        <v>#N/A</v>
      </c>
      <c r="AQ15" s="66" t="e">
        <f>NA()</f>
        <v>#N/A</v>
      </c>
      <c r="AR15" s="66" t="e">
        <f>NA()</f>
        <v>#N/A</v>
      </c>
      <c r="AS15" s="66">
        <v>0</v>
      </c>
      <c r="AT15" s="66">
        <v>1</v>
      </c>
      <c r="AU15" s="66" t="e">
        <f>NA()</f>
        <v>#N/A</v>
      </c>
      <c r="AV15" s="66" t="e">
        <f>NA()</f>
        <v>#N/A</v>
      </c>
      <c r="AW15" s="66" t="e">
        <f>NA()</f>
        <v>#N/A</v>
      </c>
      <c r="AX15" s="66" t="e">
        <f>NA()</f>
        <v>#N/A</v>
      </c>
      <c r="AY15" s="66" t="e">
        <f>NA()</f>
        <v>#N/A</v>
      </c>
      <c r="AZ15" s="66" t="e">
        <f>NA()</f>
        <v>#N/A</v>
      </c>
      <c r="BA15" s="66" t="e">
        <f>NA()</f>
        <v>#N/A</v>
      </c>
      <c r="BB15" s="66" t="e">
        <f>NA()</f>
        <v>#N/A</v>
      </c>
      <c r="BC15" s="66" t="e">
        <f>NA()</f>
        <v>#N/A</v>
      </c>
      <c r="BD15" s="66" t="e">
        <f>NA()</f>
        <v>#N/A</v>
      </c>
      <c r="BE15" s="66" t="e">
        <f>NA()</f>
        <v>#N/A</v>
      </c>
      <c r="BF15" s="66" t="e">
        <f>NA()</f>
        <v>#N/A</v>
      </c>
      <c r="BG15" s="66" t="e">
        <f>NA()</f>
        <v>#N/A</v>
      </c>
      <c r="BH15" s="66" t="e">
        <f>NA()</f>
        <v>#N/A</v>
      </c>
      <c r="BI15" s="66" t="e">
        <f>NA()</f>
        <v>#N/A</v>
      </c>
      <c r="BJ15" s="66" t="e">
        <f>NA()</f>
        <v>#N/A</v>
      </c>
      <c r="BK15" s="66" t="e">
        <f>NA()</f>
        <v>#N/A</v>
      </c>
      <c r="BL15" s="66" t="e">
        <f>NA()</f>
        <v>#N/A</v>
      </c>
      <c r="BM15" s="66" t="e">
        <f>NA()</f>
        <v>#N/A</v>
      </c>
      <c r="BN15" s="66" t="e">
        <f>NA()</f>
        <v>#N/A</v>
      </c>
      <c r="BO15" s="66" t="e">
        <f>NA()</f>
        <v>#N/A</v>
      </c>
      <c r="BP15" s="66" t="e">
        <f>NA()</f>
        <v>#N/A</v>
      </c>
      <c r="BQ15" s="66" t="e">
        <f>NA()</f>
        <v>#N/A</v>
      </c>
      <c r="BR15" s="66" t="e">
        <f>NA()</f>
        <v>#N/A</v>
      </c>
      <c r="BS15" s="66" t="e">
        <f>NA()</f>
        <v>#N/A</v>
      </c>
      <c r="BT15" s="94" t="e" cm="1">
        <f t="array" ref="BT15">_xlfn.XLOOKUP(B15,Origins,_xlfn.XLOOKUP(D15,Destinations,Maneuver_Years))</f>
        <v>#N/A</v>
      </c>
      <c r="BU15" s="95" t="str">
        <f t="shared" si="10"/>
        <v>Mars Orbit</v>
      </c>
      <c r="BV15" s="96"/>
      <c r="BW15" s="96"/>
      <c r="BX15" s="96">
        <v>3</v>
      </c>
      <c r="BY15" s="96"/>
      <c r="BZ15" s="96"/>
      <c r="CA15" s="96"/>
      <c r="CB15" s="96"/>
      <c r="CC15" s="96">
        <v>2</v>
      </c>
      <c r="CD15" s="96">
        <v>1</v>
      </c>
      <c r="CE15" s="96"/>
      <c r="CF15" s="96"/>
      <c r="CG15" s="96"/>
      <c r="CH15" s="96"/>
      <c r="CI15" s="96">
        <v>-1</v>
      </c>
      <c r="CJ15" s="96"/>
      <c r="CK15" s="96"/>
      <c r="CL15" s="96"/>
      <c r="CM15" s="96"/>
      <c r="CN15" s="96"/>
      <c r="CO15" s="96"/>
      <c r="CP15" s="96"/>
      <c r="CQ15" s="96"/>
      <c r="CR15" s="96"/>
      <c r="CS15" s="96"/>
      <c r="CT15" s="96"/>
      <c r="CU15" s="96"/>
      <c r="CV15" s="96"/>
      <c r="CW15" s="96"/>
      <c r="CX15" s="96"/>
      <c r="CY15" s="96"/>
      <c r="CZ15" s="96"/>
      <c r="DA15" s="96"/>
      <c r="DB15" s="96"/>
      <c r="DC15" s="96"/>
      <c r="DD15" s="96"/>
      <c r="DE15" s="96"/>
      <c r="DF15" s="96"/>
      <c r="DG15" s="96"/>
      <c r="DH15" s="96"/>
      <c r="DI15" s="65" t="str">
        <f t="shared" si="11"/>
        <v>Mars Orbit</v>
      </c>
      <c r="DJ15" s="90"/>
      <c r="DK15" s="90"/>
      <c r="DL15" s="90"/>
      <c r="DM15" s="90"/>
      <c r="DN15" s="90"/>
      <c r="DO15" s="90"/>
      <c r="DP15" s="90"/>
      <c r="DQ15" s="90"/>
      <c r="DR15" s="90"/>
      <c r="DS15" s="90"/>
      <c r="DT15" s="90"/>
      <c r="DU15" s="90"/>
      <c r="DV15" s="90"/>
      <c r="DW15" s="90">
        <v>1</v>
      </c>
      <c r="DX15" s="90"/>
      <c r="DY15" s="90"/>
      <c r="DZ15" s="90"/>
      <c r="EA15" s="90"/>
      <c r="EB15" s="90"/>
      <c r="EC15" s="90"/>
      <c r="ED15" s="90"/>
      <c r="EE15" s="90"/>
      <c r="EF15" s="90"/>
      <c r="EG15" s="90"/>
      <c r="EH15" s="90"/>
      <c r="EI15" s="90"/>
      <c r="EJ15" s="90"/>
      <c r="EK15" s="90"/>
      <c r="EL15" s="90"/>
      <c r="EM15" s="90"/>
      <c r="EN15" s="90"/>
      <c r="EO15" s="90"/>
      <c r="EP15" s="90"/>
      <c r="EQ15" s="90"/>
      <c r="ER15" s="90"/>
      <c r="ES15" s="90"/>
      <c r="ET15" s="90"/>
      <c r="EU15" s="90"/>
      <c r="EV15" s="90"/>
      <c r="EW15" s="64"/>
      <c r="EX15" s="72">
        <v>1965</v>
      </c>
      <c r="EY15" s="81"/>
      <c r="EZ15" s="81"/>
      <c r="FA15" s="81"/>
      <c r="FB15" s="80" t="e">
        <f>_xlfn.XLOOKUP(_xlfn.CONCAT($B15, ",", $D15), $EY$5:$EY$12, $EY$5:$EY$12)</f>
        <v>#N/A</v>
      </c>
      <c r="FC15" s="80" t="e">
        <f>_xlfn.XLOOKUP($FB15, $EY$5:$EY$12, $EZ$5:$EZ$12)</f>
        <v>#N/A</v>
      </c>
      <c r="FD15" s="80" t="e">
        <f>_xlfn.XLOOKUP($FB15, $EY$5:$EY$12, $FA$5:$FA$12)</f>
        <v>#N/A</v>
      </c>
    </row>
    <row r="16" spans="1:168" ht="12" customHeight="1" x14ac:dyDescent="0.15">
      <c r="A16" s="4"/>
      <c r="B16" s="125"/>
      <c r="C16" s="119"/>
      <c r="D16" s="128"/>
      <c r="E16" s="131"/>
      <c r="F16" s="166"/>
      <c r="G16" s="134"/>
      <c r="H16" s="115"/>
      <c r="I16" s="117"/>
      <c r="J16" s="119"/>
      <c r="K16" s="119"/>
      <c r="L16" s="122"/>
      <c r="M16" s="99"/>
      <c r="N16" s="99"/>
      <c r="O16" s="101"/>
      <c r="P16" s="13">
        <v>2</v>
      </c>
      <c r="Q16" s="14"/>
      <c r="R16" s="13" t="str">
        <f>_xlfn.XLOOKUP(Q16, $AB$5:$AB$10, $AC$5:$AC$10, "", 0)</f>
        <v/>
      </c>
      <c r="S16" s="13" t="str">
        <f>IF(Q16="Ion Thruster", 5 * I16, _xlfn.XLOOKUP(Q16, $AB$5:$AB$10, $AD$5:$AD$10, "", 0))</f>
        <v/>
      </c>
      <c r="T16" s="15"/>
      <c r="U16" s="13" t="str">
        <f t="shared" ref="U16:U18" si="24">IF(R16="", "", R16*T16)</f>
        <v/>
      </c>
      <c r="V16" s="13" t="str">
        <f t="shared" ref="V16:V18" si="25">IF(S16="", "", S16*T16)</f>
        <v/>
      </c>
      <c r="W16" s="105"/>
      <c r="X16" s="106"/>
      <c r="Y16" s="44"/>
      <c r="Z16" s="5"/>
      <c r="AA16" s="82"/>
      <c r="AB16" s="64"/>
      <c r="AC16" s="64"/>
      <c r="AD16" s="64"/>
      <c r="AE16" s="158"/>
      <c r="AF16" s="62" t="s">
        <v>29</v>
      </c>
      <c r="AG16" s="66" t="e">
        <f>NA()</f>
        <v>#N/A</v>
      </c>
      <c r="AH16" s="66" t="e">
        <f>NA()</f>
        <v>#N/A</v>
      </c>
      <c r="AI16" s="66" t="e">
        <f>NA()</f>
        <v>#N/A</v>
      </c>
      <c r="AJ16" s="66" t="e">
        <f>NA()</f>
        <v>#N/A</v>
      </c>
      <c r="AK16" s="66" t="e">
        <f>NA()</f>
        <v>#N/A</v>
      </c>
      <c r="AL16" s="66" t="e">
        <f>NA()</f>
        <v>#N/A</v>
      </c>
      <c r="AM16" s="66" t="e">
        <f>NA()</f>
        <v>#N/A</v>
      </c>
      <c r="AN16" s="66" t="e">
        <f>NA()</f>
        <v>#N/A</v>
      </c>
      <c r="AO16" s="66" t="e">
        <f>NA()</f>
        <v>#N/A</v>
      </c>
      <c r="AP16" s="66">
        <v>3</v>
      </c>
      <c r="AQ16" s="66">
        <v>1</v>
      </c>
      <c r="AR16" s="66" t="e">
        <f>NA()</f>
        <v>#N/A</v>
      </c>
      <c r="AS16" s="66">
        <v>3</v>
      </c>
      <c r="AT16" s="66" t="e">
        <f>NA()</f>
        <v>#N/A</v>
      </c>
      <c r="AU16" s="66" t="e">
        <f>NA()</f>
        <v>#N/A</v>
      </c>
      <c r="AV16" s="66" t="e">
        <f>NA()</f>
        <v>#N/A</v>
      </c>
      <c r="AW16" s="66" t="e">
        <f>NA()</f>
        <v>#N/A</v>
      </c>
      <c r="AX16" s="66" t="e">
        <f>NA()</f>
        <v>#N/A</v>
      </c>
      <c r="AY16" s="66" t="e">
        <f>NA()</f>
        <v>#N/A</v>
      </c>
      <c r="AZ16" s="66" t="e">
        <f>NA()</f>
        <v>#N/A</v>
      </c>
      <c r="BA16" s="66" t="e">
        <f>NA()</f>
        <v>#N/A</v>
      </c>
      <c r="BB16" s="66" t="e">
        <f>NA()</f>
        <v>#N/A</v>
      </c>
      <c r="BC16" s="66">
        <v>4</v>
      </c>
      <c r="BD16" s="66" t="e">
        <f>NA()</f>
        <v>#N/A</v>
      </c>
      <c r="BE16" s="66" t="e">
        <f>NA()</f>
        <v>#N/A</v>
      </c>
      <c r="BF16" s="66" t="e">
        <f>NA()</f>
        <v>#N/A</v>
      </c>
      <c r="BG16" s="66" t="e">
        <f>NA()</f>
        <v>#N/A</v>
      </c>
      <c r="BH16" s="66" t="e">
        <f>NA()</f>
        <v>#N/A</v>
      </c>
      <c r="BI16" s="66" t="e">
        <f>NA()</f>
        <v>#N/A</v>
      </c>
      <c r="BJ16" s="66" t="e">
        <f>NA()</f>
        <v>#N/A</v>
      </c>
      <c r="BK16" s="66" t="e">
        <f>NA()</f>
        <v>#N/A</v>
      </c>
      <c r="BL16" s="66" t="e">
        <f>NA()</f>
        <v>#N/A</v>
      </c>
      <c r="BM16" s="66" t="e">
        <f>NA()</f>
        <v>#N/A</v>
      </c>
      <c r="BN16" s="66" t="e">
        <f>NA()</f>
        <v>#N/A</v>
      </c>
      <c r="BO16" s="66" t="e">
        <f>NA()</f>
        <v>#N/A</v>
      </c>
      <c r="BP16" s="66" t="e">
        <f>NA()</f>
        <v>#N/A</v>
      </c>
      <c r="BQ16" s="66" t="e">
        <f>NA()</f>
        <v>#N/A</v>
      </c>
      <c r="BR16" s="66" t="e">
        <f>NA()</f>
        <v>#N/A</v>
      </c>
      <c r="BS16" s="66" t="e">
        <f>NA()</f>
        <v>#N/A</v>
      </c>
      <c r="BT16" s="93"/>
      <c r="BU16" s="95" t="str">
        <f t="shared" si="10"/>
        <v>Mars Fly-by</v>
      </c>
      <c r="BV16" s="96"/>
      <c r="BW16" s="96"/>
      <c r="BX16" s="96"/>
      <c r="BY16" s="96"/>
      <c r="BZ16" s="96"/>
      <c r="CA16" s="96"/>
      <c r="CB16" s="96"/>
      <c r="CC16" s="96"/>
      <c r="CD16" s="96"/>
      <c r="CE16" s="96">
        <v>1</v>
      </c>
      <c r="CF16" s="96"/>
      <c r="CG16" s="96"/>
      <c r="CH16" s="96"/>
      <c r="CI16" s="96"/>
      <c r="CJ16" s="96"/>
      <c r="CK16" s="96">
        <v>-1</v>
      </c>
      <c r="CL16" s="96"/>
      <c r="CM16" s="96"/>
      <c r="CN16" s="96"/>
      <c r="CO16" s="96"/>
      <c r="CP16" s="96"/>
      <c r="CQ16" s="96"/>
      <c r="CR16" s="96">
        <v>3</v>
      </c>
      <c r="CS16" s="96"/>
      <c r="CT16" s="96"/>
      <c r="CU16" s="96"/>
      <c r="CV16" s="96"/>
      <c r="CW16" s="96"/>
      <c r="CX16" s="96"/>
      <c r="CY16" s="96"/>
      <c r="CZ16" s="96"/>
      <c r="DA16" s="96"/>
      <c r="DB16" s="96"/>
      <c r="DC16" s="96"/>
      <c r="DD16" s="96"/>
      <c r="DE16" s="96"/>
      <c r="DF16" s="96"/>
      <c r="DG16" s="96"/>
      <c r="DH16" s="96"/>
      <c r="DI16" s="65" t="str">
        <f t="shared" si="11"/>
        <v>Mars Fly-by</v>
      </c>
      <c r="DJ16" s="90"/>
      <c r="DK16" s="90"/>
      <c r="DL16" s="90"/>
      <c r="DM16" s="90"/>
      <c r="DN16" s="90"/>
      <c r="DO16" s="90"/>
      <c r="DP16" s="90"/>
      <c r="DQ16" s="90"/>
      <c r="DR16" s="90"/>
      <c r="DS16" s="90">
        <v>1</v>
      </c>
      <c r="DT16" s="90"/>
      <c r="DU16" s="90"/>
      <c r="DV16" s="90"/>
      <c r="DW16" s="90"/>
      <c r="DX16" s="90"/>
      <c r="DY16" s="90"/>
      <c r="DZ16" s="90"/>
      <c r="EA16" s="90"/>
      <c r="EB16" s="90"/>
      <c r="EC16" s="90"/>
      <c r="ED16" s="90"/>
      <c r="EE16" s="90"/>
      <c r="EF16" s="90"/>
      <c r="EG16" s="90"/>
      <c r="EH16" s="90"/>
      <c r="EI16" s="90"/>
      <c r="EJ16" s="90"/>
      <c r="EK16" s="90"/>
      <c r="EL16" s="90"/>
      <c r="EM16" s="90"/>
      <c r="EN16" s="90"/>
      <c r="EO16" s="90"/>
      <c r="EP16" s="90"/>
      <c r="EQ16" s="90"/>
      <c r="ER16" s="90"/>
      <c r="ES16" s="90"/>
      <c r="ET16" s="90"/>
      <c r="EU16" s="90"/>
      <c r="EV16" s="90"/>
      <c r="EW16" s="64"/>
      <c r="EX16" s="72">
        <v>1966</v>
      </c>
      <c r="EY16" s="81"/>
      <c r="EZ16" s="81"/>
      <c r="FA16" s="81"/>
      <c r="FB16" s="80"/>
      <c r="FC16" s="81"/>
      <c r="FD16" s="81"/>
    </row>
    <row r="17" spans="1:160" ht="12" customHeight="1" x14ac:dyDescent="0.15">
      <c r="A17" s="4"/>
      <c r="B17" s="125"/>
      <c r="C17" s="119"/>
      <c r="D17" s="128"/>
      <c r="E17" s="131"/>
      <c r="F17" s="166"/>
      <c r="G17" s="134"/>
      <c r="H17" s="115"/>
      <c r="I17" s="117"/>
      <c r="J17" s="119"/>
      <c r="K17" s="119"/>
      <c r="L17" s="122"/>
      <c r="M17" s="99"/>
      <c r="N17" s="99"/>
      <c r="O17" s="101"/>
      <c r="P17" s="13">
        <v>3</v>
      </c>
      <c r="Q17" s="14"/>
      <c r="R17" s="13" t="str">
        <f>_xlfn.XLOOKUP(Q17, $AB$5:$AB$10, $AC$5:$AC$10, "", 0)</f>
        <v/>
      </c>
      <c r="S17" s="13" t="str">
        <f>IF(Q17="Ion Thruster", 5 * I17, _xlfn.XLOOKUP(Q17, $AB$5:$AB$10, $AD$5:$AD$10, "", 0))</f>
        <v/>
      </c>
      <c r="T17" s="15"/>
      <c r="U17" s="13" t="str">
        <f t="shared" si="24"/>
        <v/>
      </c>
      <c r="V17" s="13" t="str">
        <f t="shared" si="25"/>
        <v/>
      </c>
      <c r="W17" s="107" t="s">
        <v>48</v>
      </c>
      <c r="X17" s="109" t="str">
        <f>IF(B15="", "", K15*U19)</f>
        <v/>
      </c>
      <c r="Y17" s="45"/>
      <c r="Z17" s="5"/>
      <c r="AA17" s="82"/>
      <c r="AB17" s="64"/>
      <c r="AC17" s="64"/>
      <c r="AD17" s="64"/>
      <c r="AE17" s="158"/>
      <c r="AF17" s="62" t="s">
        <v>35</v>
      </c>
      <c r="AG17" s="66" t="e">
        <f>NA()</f>
        <v>#N/A</v>
      </c>
      <c r="AH17" s="66" t="e">
        <f>NA()</f>
        <v>#N/A</v>
      </c>
      <c r="AI17" s="66" t="e">
        <f>NA()</f>
        <v>#N/A</v>
      </c>
      <c r="AJ17" s="66" t="e">
        <f>NA()</f>
        <v>#N/A</v>
      </c>
      <c r="AK17" s="66" t="e">
        <f>NA()</f>
        <v>#N/A</v>
      </c>
      <c r="AL17" s="66" t="e">
        <f>NA()</f>
        <v>#N/A</v>
      </c>
      <c r="AM17" s="66" t="e">
        <f>NA()</f>
        <v>#N/A</v>
      </c>
      <c r="AN17" s="66" t="e">
        <f>NA()</f>
        <v>#N/A</v>
      </c>
      <c r="AO17" s="66" t="e">
        <f>NA()</f>
        <v>#N/A</v>
      </c>
      <c r="AP17" s="66">
        <v>3</v>
      </c>
      <c r="AQ17" s="66" t="e">
        <f>NA()</f>
        <v>#N/A</v>
      </c>
      <c r="AR17" s="66" t="e">
        <f>NA()</f>
        <v>#N/A</v>
      </c>
      <c r="AS17" s="66" t="e">
        <f>NA()</f>
        <v>#N/A</v>
      </c>
      <c r="AT17" s="66" t="e">
        <f>NA()</f>
        <v>#N/A</v>
      </c>
      <c r="AU17" s="66" t="e">
        <f>NA()</f>
        <v>#N/A</v>
      </c>
      <c r="AV17" s="66" t="e">
        <f>NA()</f>
        <v>#N/A</v>
      </c>
      <c r="AW17" s="66" t="e">
        <f>NA()</f>
        <v>#N/A</v>
      </c>
      <c r="AX17" s="66" t="e">
        <f>NA()</f>
        <v>#N/A</v>
      </c>
      <c r="AY17" s="66" t="e">
        <f>NA()</f>
        <v>#N/A</v>
      </c>
      <c r="AZ17" s="66" t="e">
        <f>NA()</f>
        <v>#N/A</v>
      </c>
      <c r="BA17" s="66" t="e">
        <f>NA()</f>
        <v>#N/A</v>
      </c>
      <c r="BB17" s="66" t="e">
        <f>NA()</f>
        <v>#N/A</v>
      </c>
      <c r="BC17" s="66" t="e">
        <f>NA()</f>
        <v>#N/A</v>
      </c>
      <c r="BD17" s="66" t="e">
        <f>NA()</f>
        <v>#N/A</v>
      </c>
      <c r="BE17" s="66" t="e">
        <f>NA()</f>
        <v>#N/A</v>
      </c>
      <c r="BF17" s="66" t="e">
        <f>NA()</f>
        <v>#N/A</v>
      </c>
      <c r="BG17" s="66" t="e">
        <f>NA()</f>
        <v>#N/A</v>
      </c>
      <c r="BH17" s="66" t="e">
        <f>NA()</f>
        <v>#N/A</v>
      </c>
      <c r="BI17" s="66" t="e">
        <f>NA()</f>
        <v>#N/A</v>
      </c>
      <c r="BJ17" s="66" t="e">
        <f>NA()</f>
        <v>#N/A</v>
      </c>
      <c r="BK17" s="66" t="e">
        <f>NA()</f>
        <v>#N/A</v>
      </c>
      <c r="BL17" s="66" t="e">
        <f>NA()</f>
        <v>#N/A</v>
      </c>
      <c r="BM17" s="66" t="e">
        <f>NA()</f>
        <v>#N/A</v>
      </c>
      <c r="BN17" s="66" t="e">
        <f>NA()</f>
        <v>#N/A</v>
      </c>
      <c r="BO17" s="66" t="e">
        <f>NA()</f>
        <v>#N/A</v>
      </c>
      <c r="BP17" s="66" t="e">
        <f>NA()</f>
        <v>#N/A</v>
      </c>
      <c r="BQ17" s="66" t="e">
        <f>NA()</f>
        <v>#N/A</v>
      </c>
      <c r="BR17" s="66" t="e">
        <f>NA()</f>
        <v>#N/A</v>
      </c>
      <c r="BS17" s="66" t="e">
        <f>NA()</f>
        <v>#N/A</v>
      </c>
      <c r="BT17" s="90"/>
      <c r="BU17" s="95" t="str">
        <f t="shared" si="10"/>
        <v>Mars</v>
      </c>
      <c r="BV17" s="96"/>
      <c r="BW17" s="96"/>
      <c r="BX17" s="96"/>
      <c r="BY17" s="96"/>
      <c r="BZ17" s="96"/>
      <c r="CA17" s="96"/>
      <c r="CB17" s="96"/>
      <c r="CC17" s="96"/>
      <c r="CD17" s="96"/>
      <c r="CE17" s="96"/>
      <c r="CF17" s="96"/>
      <c r="CG17" s="96"/>
      <c r="CH17" s="96"/>
      <c r="CI17" s="96"/>
      <c r="CJ17" s="96"/>
      <c r="CK17" s="96"/>
      <c r="CL17" s="96"/>
      <c r="CM17" s="96"/>
      <c r="CN17" s="96"/>
      <c r="CO17" s="96"/>
      <c r="CP17" s="96"/>
      <c r="CQ17" s="96"/>
      <c r="CR17" s="96"/>
      <c r="CS17" s="96"/>
      <c r="CT17" s="96"/>
      <c r="CU17" s="96"/>
      <c r="CV17" s="96"/>
      <c r="CW17" s="96"/>
      <c r="CX17" s="96"/>
      <c r="CY17" s="96"/>
      <c r="CZ17" s="96"/>
      <c r="DA17" s="96"/>
      <c r="DB17" s="96"/>
      <c r="DC17" s="96"/>
      <c r="DD17" s="96"/>
      <c r="DE17" s="96"/>
      <c r="DF17" s="96"/>
      <c r="DG17" s="96"/>
      <c r="DH17" s="96"/>
      <c r="DI17" s="65" t="str">
        <f t="shared" si="11"/>
        <v>Mars</v>
      </c>
      <c r="DJ17" s="90"/>
      <c r="DK17" s="90"/>
      <c r="DL17" s="90"/>
      <c r="DM17" s="90"/>
      <c r="DN17" s="90"/>
      <c r="DO17" s="90"/>
      <c r="DP17" s="90"/>
      <c r="DQ17" s="90"/>
      <c r="DR17" s="90"/>
      <c r="DS17" s="90"/>
      <c r="DT17" s="90"/>
      <c r="DU17" s="90"/>
      <c r="DV17" s="90"/>
      <c r="DW17" s="90"/>
      <c r="DX17" s="90"/>
      <c r="DY17" s="90"/>
      <c r="DZ17" s="90"/>
      <c r="EA17" s="90"/>
      <c r="EB17" s="90"/>
      <c r="EC17" s="90"/>
      <c r="ED17" s="90"/>
      <c r="EE17" s="90"/>
      <c r="EF17" s="90"/>
      <c r="EG17" s="90"/>
      <c r="EH17" s="90"/>
      <c r="EI17" s="90"/>
      <c r="EJ17" s="90"/>
      <c r="EK17" s="90"/>
      <c r="EL17" s="90"/>
      <c r="EM17" s="90"/>
      <c r="EN17" s="90"/>
      <c r="EO17" s="90"/>
      <c r="EP17" s="90"/>
      <c r="EQ17" s="90"/>
      <c r="ER17" s="90"/>
      <c r="ES17" s="90"/>
      <c r="ET17" s="90"/>
      <c r="EU17" s="90"/>
      <c r="EV17" s="90"/>
      <c r="EW17" s="64"/>
      <c r="EX17" s="72">
        <v>1967</v>
      </c>
      <c r="EY17" s="81"/>
      <c r="EZ17" s="81"/>
      <c r="FA17" s="81"/>
      <c r="FB17" s="80"/>
      <c r="FC17" s="81"/>
      <c r="FD17" s="81"/>
    </row>
    <row r="18" spans="1:160" ht="12" customHeight="1" x14ac:dyDescent="0.15">
      <c r="A18" s="4"/>
      <c r="B18" s="125"/>
      <c r="C18" s="119"/>
      <c r="D18" s="128"/>
      <c r="E18" s="131"/>
      <c r="F18" s="166"/>
      <c r="G18" s="134"/>
      <c r="H18" s="115"/>
      <c r="I18" s="117"/>
      <c r="J18" s="119"/>
      <c r="K18" s="119"/>
      <c r="L18" s="122"/>
      <c r="M18" s="99"/>
      <c r="N18" s="99"/>
      <c r="O18" s="101"/>
      <c r="P18" s="13">
        <v>4</v>
      </c>
      <c r="Q18" s="14"/>
      <c r="R18" s="13" t="str">
        <f>_xlfn.XLOOKUP(Q18, $AB$5:$AB$10, $AC$5:$AC$10, "", 0)</f>
        <v/>
      </c>
      <c r="S18" s="13" t="str">
        <f>IF(Q18="Ion Thruster", 5 * I18, _xlfn.XLOOKUP(Q18, $AB$5:$AB$10, $AD$5:$AD$10, "", 0))</f>
        <v/>
      </c>
      <c r="T18" s="15"/>
      <c r="U18" s="13" t="str">
        <f t="shared" si="24"/>
        <v/>
      </c>
      <c r="V18" s="13" t="str">
        <f t="shared" si="25"/>
        <v/>
      </c>
      <c r="W18" s="108"/>
      <c r="X18" s="110"/>
      <c r="Y18" s="44"/>
      <c r="Z18" s="5"/>
      <c r="AA18" s="82"/>
      <c r="AB18" s="64"/>
      <c r="AC18" s="64"/>
      <c r="AD18" s="64"/>
      <c r="AE18" s="158"/>
      <c r="AF18" s="62" t="s">
        <v>36</v>
      </c>
      <c r="AG18" s="66" t="e">
        <f>NA()</f>
        <v>#N/A</v>
      </c>
      <c r="AH18" s="66" t="e">
        <f>NA()</f>
        <v>#N/A</v>
      </c>
      <c r="AI18" s="66" t="e">
        <f>NA()</f>
        <v>#N/A</v>
      </c>
      <c r="AJ18" s="66" t="e">
        <f>NA()</f>
        <v>#N/A</v>
      </c>
      <c r="AK18" s="66" t="e">
        <f>NA()</f>
        <v>#N/A</v>
      </c>
      <c r="AL18" s="66" t="e">
        <f>NA()</f>
        <v>#N/A</v>
      </c>
      <c r="AM18" s="66" t="e">
        <f>NA()</f>
        <v>#N/A</v>
      </c>
      <c r="AN18" s="66" t="e">
        <f>NA()</f>
        <v>#N/A</v>
      </c>
      <c r="AO18" s="66" t="e">
        <f>NA()</f>
        <v>#N/A</v>
      </c>
      <c r="AP18" s="66">
        <v>1</v>
      </c>
      <c r="AQ18" s="66" t="e">
        <f>NA()</f>
        <v>#N/A</v>
      </c>
      <c r="AR18" s="66" t="e">
        <f>NA()</f>
        <v>#N/A</v>
      </c>
      <c r="AS18" s="66" t="e">
        <f>NA()</f>
        <v>#N/A</v>
      </c>
      <c r="AT18" s="66" t="e">
        <f>NA()</f>
        <v>#N/A</v>
      </c>
      <c r="AU18" s="66" t="e">
        <f>NA()</f>
        <v>#N/A</v>
      </c>
      <c r="AV18" s="66" t="e">
        <f>NA()</f>
        <v>#N/A</v>
      </c>
      <c r="AW18" s="66" t="e">
        <f>NA()</f>
        <v>#N/A</v>
      </c>
      <c r="AX18" s="66" t="e">
        <f>NA()</f>
        <v>#N/A</v>
      </c>
      <c r="AY18" s="66" t="e">
        <f>NA()</f>
        <v>#N/A</v>
      </c>
      <c r="AZ18" s="66" t="e">
        <f>NA()</f>
        <v>#N/A</v>
      </c>
      <c r="BA18" s="66" t="e">
        <f>NA()</f>
        <v>#N/A</v>
      </c>
      <c r="BB18" s="66" t="e">
        <f>NA()</f>
        <v>#N/A</v>
      </c>
      <c r="BC18" s="66" t="e">
        <f>NA()</f>
        <v>#N/A</v>
      </c>
      <c r="BD18" s="66" t="e">
        <f>NA()</f>
        <v>#N/A</v>
      </c>
      <c r="BE18" s="66" t="e">
        <f>NA()</f>
        <v>#N/A</v>
      </c>
      <c r="BF18" s="66" t="e">
        <f>NA()</f>
        <v>#N/A</v>
      </c>
      <c r="BG18" s="66" t="e">
        <f>NA()</f>
        <v>#N/A</v>
      </c>
      <c r="BH18" s="66" t="e">
        <f>NA()</f>
        <v>#N/A</v>
      </c>
      <c r="BI18" s="66" t="e">
        <f>NA()</f>
        <v>#N/A</v>
      </c>
      <c r="BJ18" s="66" t="e">
        <f>NA()</f>
        <v>#N/A</v>
      </c>
      <c r="BK18" s="66" t="e">
        <f>NA()</f>
        <v>#N/A</v>
      </c>
      <c r="BL18" s="66" t="e">
        <f>NA()</f>
        <v>#N/A</v>
      </c>
      <c r="BM18" s="66" t="e">
        <f>NA()</f>
        <v>#N/A</v>
      </c>
      <c r="BN18" s="66" t="e">
        <f>NA()</f>
        <v>#N/A</v>
      </c>
      <c r="BO18" s="66" t="e">
        <f>NA()</f>
        <v>#N/A</v>
      </c>
      <c r="BP18" s="66" t="e">
        <f>NA()</f>
        <v>#N/A</v>
      </c>
      <c r="BQ18" s="66" t="e">
        <f>NA()</f>
        <v>#N/A</v>
      </c>
      <c r="BR18" s="66" t="e">
        <f>NA()</f>
        <v>#N/A</v>
      </c>
      <c r="BS18" s="66" t="e">
        <f>NA()</f>
        <v>#N/A</v>
      </c>
      <c r="BT18" s="90"/>
      <c r="BU18" s="95" t="str">
        <f t="shared" si="10"/>
        <v>Phobos</v>
      </c>
      <c r="BV18" s="96"/>
      <c r="BW18" s="96"/>
      <c r="BX18" s="96"/>
      <c r="BY18" s="96"/>
      <c r="BZ18" s="96"/>
      <c r="CA18" s="96"/>
      <c r="CB18" s="96"/>
      <c r="CC18" s="96"/>
      <c r="CD18" s="96"/>
      <c r="CE18" s="96">
        <v>-1</v>
      </c>
      <c r="CF18" s="96"/>
      <c r="CG18" s="96"/>
      <c r="CH18" s="96"/>
      <c r="CI18" s="96"/>
      <c r="CJ18" s="96"/>
      <c r="CK18" s="96"/>
      <c r="CL18" s="96"/>
      <c r="CM18" s="96"/>
      <c r="CN18" s="96"/>
      <c r="CO18" s="96"/>
      <c r="CP18" s="96"/>
      <c r="CQ18" s="96"/>
      <c r="CR18" s="96"/>
      <c r="CS18" s="96"/>
      <c r="CT18" s="96"/>
      <c r="CU18" s="96"/>
      <c r="CV18" s="96"/>
      <c r="CW18" s="96"/>
      <c r="CX18" s="96"/>
      <c r="CY18" s="96"/>
      <c r="CZ18" s="96"/>
      <c r="DA18" s="96"/>
      <c r="DB18" s="96"/>
      <c r="DC18" s="96"/>
      <c r="DD18" s="96"/>
      <c r="DE18" s="96"/>
      <c r="DF18" s="96"/>
      <c r="DG18" s="96"/>
      <c r="DH18" s="96"/>
      <c r="DI18" s="65" t="str">
        <f t="shared" si="11"/>
        <v>Phobos</v>
      </c>
      <c r="DJ18" s="90"/>
      <c r="DK18" s="90"/>
      <c r="DL18" s="90"/>
      <c r="DM18" s="90"/>
      <c r="DN18" s="90"/>
      <c r="DO18" s="90"/>
      <c r="DP18" s="90"/>
      <c r="DQ18" s="90"/>
      <c r="DR18" s="90"/>
      <c r="DS18" s="90">
        <v>1</v>
      </c>
      <c r="DT18" s="90"/>
      <c r="DU18" s="90"/>
      <c r="DV18" s="90"/>
      <c r="DW18" s="90"/>
      <c r="DX18" s="90"/>
      <c r="DY18" s="90"/>
      <c r="DZ18" s="90"/>
      <c r="EA18" s="90"/>
      <c r="EB18" s="90"/>
      <c r="EC18" s="90"/>
      <c r="ED18" s="90"/>
      <c r="EE18" s="90"/>
      <c r="EF18" s="90"/>
      <c r="EG18" s="90"/>
      <c r="EH18" s="90"/>
      <c r="EI18" s="90"/>
      <c r="EJ18" s="90"/>
      <c r="EK18" s="90"/>
      <c r="EL18" s="90"/>
      <c r="EM18" s="90"/>
      <c r="EN18" s="90"/>
      <c r="EO18" s="90"/>
      <c r="EP18" s="90"/>
      <c r="EQ18" s="90"/>
      <c r="ER18" s="90"/>
      <c r="ES18" s="90"/>
      <c r="ET18" s="90"/>
      <c r="EU18" s="90"/>
      <c r="EV18" s="90"/>
      <c r="EW18" s="64"/>
      <c r="EX18" s="72">
        <v>1968</v>
      </c>
      <c r="EY18" s="81"/>
      <c r="EZ18" s="81"/>
      <c r="FA18" s="81"/>
      <c r="FB18" s="80"/>
      <c r="FC18" s="81"/>
      <c r="FD18" s="81"/>
    </row>
    <row r="19" spans="1:160" ht="12" customHeight="1" x14ac:dyDescent="0.15">
      <c r="A19" s="4"/>
      <c r="B19" s="143"/>
      <c r="C19" s="141"/>
      <c r="D19" s="144"/>
      <c r="E19" s="145"/>
      <c r="F19" s="167"/>
      <c r="G19" s="146"/>
      <c r="H19" s="115"/>
      <c r="I19" s="140"/>
      <c r="J19" s="141"/>
      <c r="K19" s="141"/>
      <c r="L19" s="142"/>
      <c r="M19" s="136"/>
      <c r="N19" s="136"/>
      <c r="O19" s="114"/>
      <c r="P19" s="137"/>
      <c r="Q19" s="138"/>
      <c r="R19" s="138"/>
      <c r="S19" s="139"/>
      <c r="T19" s="16" t="s">
        <v>47</v>
      </c>
      <c r="U19" s="17" t="str">
        <f>IF(O15="","",O15+SUM(U15:U18))</f>
        <v/>
      </c>
      <c r="V19" s="17" t="str">
        <f>IF(B15="", "", SUM(V15:V18))</f>
        <v/>
      </c>
      <c r="W19" s="18" t="s">
        <v>41</v>
      </c>
      <c r="X19" s="19" t="str">
        <f>IF($B15="","",IF(V19 &gt;= X17, "Y", "N"))</f>
        <v/>
      </c>
      <c r="Y19" s="46"/>
      <c r="Z19" s="5"/>
      <c r="AA19" s="82"/>
      <c r="AB19" s="64"/>
      <c r="AC19" s="64"/>
      <c r="AD19" s="64"/>
      <c r="AE19" s="158"/>
      <c r="AF19" s="62" t="s">
        <v>31</v>
      </c>
      <c r="AG19" s="66" t="e">
        <f>NA()</f>
        <v>#N/A</v>
      </c>
      <c r="AH19" s="66" t="e">
        <f>NA()</f>
        <v>#N/A</v>
      </c>
      <c r="AI19" s="66" t="e">
        <f>NA()</f>
        <v>#N/A</v>
      </c>
      <c r="AJ19" s="66" t="e">
        <f>NA()</f>
        <v>#N/A</v>
      </c>
      <c r="AK19" s="66" t="e">
        <f>NA()</f>
        <v>#N/A</v>
      </c>
      <c r="AL19" s="66" t="e">
        <f>NA()</f>
        <v>#N/A</v>
      </c>
      <c r="AM19" s="66" t="e">
        <f>NA()</f>
        <v>#N/A</v>
      </c>
      <c r="AN19" s="66" t="e">
        <f>NA()</f>
        <v>#N/A</v>
      </c>
      <c r="AO19" s="66" t="e">
        <f>NA()</f>
        <v>#N/A</v>
      </c>
      <c r="AP19" s="66" t="e">
        <f>NA()</f>
        <v>#N/A</v>
      </c>
      <c r="AQ19" s="66" t="e">
        <f>NA()</f>
        <v>#N/A</v>
      </c>
      <c r="AR19" s="66" t="e">
        <f>NA()</f>
        <v>#N/A</v>
      </c>
      <c r="AS19" s="66" t="e">
        <f>NA()</f>
        <v>#N/A</v>
      </c>
      <c r="AT19" s="66" t="e">
        <f>NA()</f>
        <v>#N/A</v>
      </c>
      <c r="AU19" s="66" t="e">
        <f>NA()</f>
        <v>#N/A</v>
      </c>
      <c r="AV19" s="66">
        <v>2</v>
      </c>
      <c r="AW19" s="66">
        <v>4</v>
      </c>
      <c r="AX19" s="66" t="e">
        <f>NA()</f>
        <v>#N/A</v>
      </c>
      <c r="AY19" s="66" t="e">
        <f>NA()</f>
        <v>#N/A</v>
      </c>
      <c r="AZ19" s="66" t="e">
        <f>NA()</f>
        <v>#N/A</v>
      </c>
      <c r="BA19" s="66" t="e">
        <f>NA()</f>
        <v>#N/A</v>
      </c>
      <c r="BB19" s="66" t="e">
        <f>NA()</f>
        <v>#N/A</v>
      </c>
      <c r="BC19" s="66" t="e">
        <f>NA()</f>
        <v>#N/A</v>
      </c>
      <c r="BD19" s="66" t="e">
        <f>NA()</f>
        <v>#N/A</v>
      </c>
      <c r="BE19" s="66" t="e">
        <f>NA()</f>
        <v>#N/A</v>
      </c>
      <c r="BF19" s="66" t="e">
        <f>NA()</f>
        <v>#N/A</v>
      </c>
      <c r="BG19" s="66" t="e">
        <f>NA()</f>
        <v>#N/A</v>
      </c>
      <c r="BH19" s="66" t="e">
        <f>NA()</f>
        <v>#N/A</v>
      </c>
      <c r="BI19" s="66" t="e">
        <f>NA()</f>
        <v>#N/A</v>
      </c>
      <c r="BJ19" s="66" t="e">
        <f>NA()</f>
        <v>#N/A</v>
      </c>
      <c r="BK19" s="66" t="e">
        <f>NA()</f>
        <v>#N/A</v>
      </c>
      <c r="BL19" s="66" t="e">
        <f>NA()</f>
        <v>#N/A</v>
      </c>
      <c r="BM19" s="66" t="e">
        <f>NA()</f>
        <v>#N/A</v>
      </c>
      <c r="BN19" s="66" t="e">
        <f>NA()</f>
        <v>#N/A</v>
      </c>
      <c r="BO19" s="66" t="e">
        <f>NA()</f>
        <v>#N/A</v>
      </c>
      <c r="BP19" s="66" t="e">
        <f>NA()</f>
        <v>#N/A</v>
      </c>
      <c r="BQ19" s="66" t="e">
        <f>NA()</f>
        <v>#N/A</v>
      </c>
      <c r="BR19" s="66" t="e">
        <f>NA()</f>
        <v>#N/A</v>
      </c>
      <c r="BS19" s="66" t="e">
        <f>NA()</f>
        <v>#N/A</v>
      </c>
      <c r="BT19" s="90"/>
      <c r="BU19" s="95" t="str">
        <f t="shared" si="10"/>
        <v>Mercury Fly-by</v>
      </c>
      <c r="BV19" s="96"/>
      <c r="BW19" s="96"/>
      <c r="BX19" s="96"/>
      <c r="BY19" s="96"/>
      <c r="BZ19" s="96"/>
      <c r="CA19" s="96"/>
      <c r="CB19" s="96"/>
      <c r="CC19" s="96"/>
      <c r="CD19" s="96"/>
      <c r="CE19" s="96"/>
      <c r="CF19" s="96"/>
      <c r="CG19" s="96"/>
      <c r="CH19" s="96"/>
      <c r="CI19" s="96"/>
      <c r="CJ19" s="96"/>
      <c r="CK19" s="96">
        <v>-1</v>
      </c>
      <c r="CL19" s="96"/>
      <c r="CM19" s="96"/>
      <c r="CN19" s="96"/>
      <c r="CO19" s="96"/>
      <c r="CP19" s="96"/>
      <c r="CQ19" s="96"/>
      <c r="CR19" s="96"/>
      <c r="CS19" s="96"/>
      <c r="CT19" s="96"/>
      <c r="CU19" s="96"/>
      <c r="CV19" s="96"/>
      <c r="CW19" s="96"/>
      <c r="CX19" s="96"/>
      <c r="CY19" s="96"/>
      <c r="CZ19" s="96"/>
      <c r="DA19" s="96"/>
      <c r="DB19" s="96"/>
      <c r="DC19" s="96"/>
      <c r="DD19" s="96"/>
      <c r="DE19" s="96"/>
      <c r="DF19" s="96"/>
      <c r="DG19" s="96"/>
      <c r="DH19" s="96"/>
      <c r="DI19" s="65" t="str">
        <f t="shared" si="11"/>
        <v>Mercury Fly-by</v>
      </c>
      <c r="DJ19" s="90"/>
      <c r="DK19" s="90"/>
      <c r="DL19" s="90"/>
      <c r="DM19" s="90"/>
      <c r="DN19" s="90"/>
      <c r="DO19" s="90"/>
      <c r="DP19" s="90"/>
      <c r="DQ19" s="90"/>
      <c r="DR19" s="90"/>
      <c r="DS19" s="90"/>
      <c r="DT19" s="90"/>
      <c r="DU19" s="90"/>
      <c r="DV19" s="90"/>
      <c r="DW19" s="90"/>
      <c r="DX19" s="90"/>
      <c r="DY19" s="90">
        <v>1</v>
      </c>
      <c r="DZ19" s="90"/>
      <c r="EA19" s="90"/>
      <c r="EB19" s="90"/>
      <c r="EC19" s="90"/>
      <c r="ED19" s="90"/>
      <c r="EE19" s="90"/>
      <c r="EF19" s="90"/>
      <c r="EG19" s="90"/>
      <c r="EH19" s="90"/>
      <c r="EI19" s="90"/>
      <c r="EJ19" s="90"/>
      <c r="EK19" s="90"/>
      <c r="EL19" s="90"/>
      <c r="EM19" s="90"/>
      <c r="EN19" s="90"/>
      <c r="EO19" s="90"/>
      <c r="EP19" s="90"/>
      <c r="EQ19" s="90"/>
      <c r="ER19" s="90"/>
      <c r="ES19" s="90"/>
      <c r="ET19" s="90"/>
      <c r="EU19" s="90"/>
      <c r="EV19" s="90"/>
      <c r="EW19" s="64"/>
      <c r="EX19" s="72">
        <v>1969</v>
      </c>
      <c r="EY19" s="81"/>
      <c r="EZ19" s="81"/>
      <c r="FA19" s="81"/>
      <c r="FB19" s="80"/>
      <c r="FC19" s="81"/>
      <c r="FD19" s="81"/>
    </row>
    <row r="20" spans="1:160" ht="12" customHeight="1" x14ac:dyDescent="0.15">
      <c r="A20" s="4"/>
      <c r="B20" s="124"/>
      <c r="C20" s="119" t="str">
        <f t="shared" ref="C20" si="26">IF(B20="", "", "to")</f>
        <v/>
      </c>
      <c r="D20" s="127"/>
      <c r="E20" s="130" t="str">
        <f t="shared" ref="E20" si="27">IF(B20="","",IF(BT20&lt;0,BT20,""))</f>
        <v/>
      </c>
      <c r="F20" s="121" t="s">
        <v>85</v>
      </c>
      <c r="G20" s="133" t="str">
        <f t="shared" ref="G20" si="28">IF(B20="","",IF(OR(BT20&gt;0,AND(BT20&lt;0,F20="Y")),ABS(BT20),0))</f>
        <v/>
      </c>
      <c r="H20" s="115"/>
      <c r="I20" s="117" t="str">
        <f t="shared" ref="I20" si="29">IF(B20="","",ROUNDUP(G20*H20,0))</f>
        <v/>
      </c>
      <c r="J20" s="119" t="str" cm="1">
        <f t="array" ref="J20">IF(B20="", "", _xlfn.XLOOKUP(B20, Origins, _xlfn.XLOOKUP(D20, Destinations, Maneuver_Difficulties,"")))</f>
        <v/>
      </c>
      <c r="K20" s="119" t="str">
        <f t="shared" ref="K20" si="30">IF(AND(H20&lt;1, H20&gt;0), ROUNDUP(J20/H20, 0), J20)</f>
        <v/>
      </c>
      <c r="L20" s="121"/>
      <c r="M20" s="98" t="str">
        <f>IF(B20="","",IF(ISNA(FB20),"-",IF(AND(L20-FC20 &gt;= 0, MOD(L20-FC20,FD20)=0),"Y","N")))</f>
        <v/>
      </c>
      <c r="N20" s="98" t="str">
        <f t="shared" ref="N20" si="31">IF(L20="", "", L20+I20)</f>
        <v/>
      </c>
      <c r="O20" s="101"/>
      <c r="P20" s="13">
        <v>1</v>
      </c>
      <c r="Q20" s="14"/>
      <c r="R20" s="13" t="str">
        <f>_xlfn.XLOOKUP(Q20, $AB$5:$AB$10, $AC$5:$AC$10, "", 0)</f>
        <v/>
      </c>
      <c r="S20" s="13" t="str">
        <f>IF(Q20="Ion Thruster", 5 * I20, _xlfn.XLOOKUP(Q20, $AB$5:$AB$10, $AD$5:$AD$10, "", 0))</f>
        <v/>
      </c>
      <c r="T20" s="15"/>
      <c r="U20" s="13" t="str">
        <f t="shared" ref="U20:U23" si="32">IF(R20="", "", R20*T20)</f>
        <v/>
      </c>
      <c r="V20" s="13" t="str">
        <f t="shared" ref="V20:V23" si="33">IF(S20="", "", S20*T20)</f>
        <v/>
      </c>
      <c r="W20" s="103"/>
      <c r="X20" s="104"/>
      <c r="Y20" s="43"/>
      <c r="Z20" s="5"/>
      <c r="AA20" s="82"/>
      <c r="AB20" s="64"/>
      <c r="AC20" s="64"/>
      <c r="AD20" s="64"/>
      <c r="AE20" s="158"/>
      <c r="AF20" s="62" t="s">
        <v>37</v>
      </c>
      <c r="AG20" s="66" t="e">
        <f>NA()</f>
        <v>#N/A</v>
      </c>
      <c r="AH20" s="66" t="e">
        <f>NA()</f>
        <v>#N/A</v>
      </c>
      <c r="AI20" s="66" t="e">
        <f>NA()</f>
        <v>#N/A</v>
      </c>
      <c r="AJ20" s="66" t="e">
        <f>NA()</f>
        <v>#N/A</v>
      </c>
      <c r="AK20" s="66" t="e">
        <f>NA()</f>
        <v>#N/A</v>
      </c>
      <c r="AL20" s="66" t="e">
        <f>NA()</f>
        <v>#N/A</v>
      </c>
      <c r="AM20" s="66" t="e">
        <f>NA()</f>
        <v>#N/A</v>
      </c>
      <c r="AN20" s="66">
        <v>7</v>
      </c>
      <c r="AO20" s="66" t="e">
        <f>NA()</f>
        <v>#N/A</v>
      </c>
      <c r="AP20" s="66" t="e">
        <f>NA()</f>
        <v>#N/A</v>
      </c>
      <c r="AQ20" s="66" t="e">
        <f>NA()</f>
        <v>#N/A</v>
      </c>
      <c r="AR20" s="66" t="e">
        <f>NA()</f>
        <v>#N/A</v>
      </c>
      <c r="AS20" s="66" t="e">
        <f>NA()</f>
        <v>#N/A</v>
      </c>
      <c r="AT20" s="66" t="e">
        <f>NA()</f>
        <v>#N/A</v>
      </c>
      <c r="AU20" s="66" t="e">
        <f>NA()</f>
        <v>#N/A</v>
      </c>
      <c r="AV20" s="66" t="e">
        <f>NA()</f>
        <v>#N/A</v>
      </c>
      <c r="AW20" s="66">
        <v>2</v>
      </c>
      <c r="AX20" s="66" t="e">
        <f>NA()</f>
        <v>#N/A</v>
      </c>
      <c r="AY20" s="66" t="e">
        <f>NA()</f>
        <v>#N/A</v>
      </c>
      <c r="AZ20" s="66" t="e">
        <f>NA()</f>
        <v>#N/A</v>
      </c>
      <c r="BA20" s="66" t="e">
        <f>NA()</f>
        <v>#N/A</v>
      </c>
      <c r="BB20" s="66" t="e">
        <f>NA()</f>
        <v>#N/A</v>
      </c>
      <c r="BC20" s="66" t="e">
        <f>NA()</f>
        <v>#N/A</v>
      </c>
      <c r="BD20" s="66" t="e">
        <f>NA()</f>
        <v>#N/A</v>
      </c>
      <c r="BE20" s="66" t="e">
        <f>NA()</f>
        <v>#N/A</v>
      </c>
      <c r="BF20" s="66" t="e">
        <f>NA()</f>
        <v>#N/A</v>
      </c>
      <c r="BG20" s="66" t="e">
        <f>NA()</f>
        <v>#N/A</v>
      </c>
      <c r="BH20" s="66" t="e">
        <f>NA()</f>
        <v>#N/A</v>
      </c>
      <c r="BI20" s="66" t="e">
        <f>NA()</f>
        <v>#N/A</v>
      </c>
      <c r="BJ20" s="66" t="e">
        <f>NA()</f>
        <v>#N/A</v>
      </c>
      <c r="BK20" s="66" t="e">
        <f>NA()</f>
        <v>#N/A</v>
      </c>
      <c r="BL20" s="66" t="e">
        <f>NA()</f>
        <v>#N/A</v>
      </c>
      <c r="BM20" s="66" t="e">
        <f>NA()</f>
        <v>#N/A</v>
      </c>
      <c r="BN20" s="66" t="e">
        <f>NA()</f>
        <v>#N/A</v>
      </c>
      <c r="BO20" s="66" t="e">
        <f>NA()</f>
        <v>#N/A</v>
      </c>
      <c r="BP20" s="66" t="e">
        <f>NA()</f>
        <v>#N/A</v>
      </c>
      <c r="BQ20" s="66" t="e">
        <f>NA()</f>
        <v>#N/A</v>
      </c>
      <c r="BR20" s="66" t="e">
        <f>NA()</f>
        <v>#N/A</v>
      </c>
      <c r="BS20" s="66" t="e">
        <f>NA()</f>
        <v>#N/A</v>
      </c>
      <c r="BT20" s="94" t="e" cm="1">
        <f t="array" ref="BT20">_xlfn.XLOOKUP(B20,Origins,_xlfn.XLOOKUP(D20,Destinations,Maneuver_Years))</f>
        <v>#N/A</v>
      </c>
      <c r="BU20" s="95" t="str">
        <f t="shared" si="10"/>
        <v>Mercury Orbit</v>
      </c>
      <c r="BV20" s="96"/>
      <c r="BW20" s="96"/>
      <c r="BX20" s="96"/>
      <c r="BY20" s="96"/>
      <c r="BZ20" s="96"/>
      <c r="CA20" s="96"/>
      <c r="CB20" s="96"/>
      <c r="CC20" s="96">
        <v>1</v>
      </c>
      <c r="CD20" s="96"/>
      <c r="CE20" s="96"/>
      <c r="CF20" s="96"/>
      <c r="CG20" s="96"/>
      <c r="CH20" s="96"/>
      <c r="CI20" s="96"/>
      <c r="CJ20" s="96"/>
      <c r="CK20" s="96"/>
      <c r="CL20" s="96"/>
      <c r="CM20" s="96"/>
      <c r="CN20" s="96"/>
      <c r="CO20" s="96"/>
      <c r="CP20" s="96"/>
      <c r="CQ20" s="96"/>
      <c r="CR20" s="96"/>
      <c r="CS20" s="96"/>
      <c r="CT20" s="96"/>
      <c r="CU20" s="96"/>
      <c r="CV20" s="96"/>
      <c r="CW20" s="96"/>
      <c r="CX20" s="96"/>
      <c r="CY20" s="96"/>
      <c r="CZ20" s="96"/>
      <c r="DA20" s="96"/>
      <c r="DB20" s="96"/>
      <c r="DC20" s="96"/>
      <c r="DD20" s="96"/>
      <c r="DE20" s="96"/>
      <c r="DF20" s="96"/>
      <c r="DG20" s="96"/>
      <c r="DH20" s="96"/>
      <c r="DI20" s="65" t="str">
        <f t="shared" si="11"/>
        <v>Mercury Orbit</v>
      </c>
      <c r="DJ20" s="90"/>
      <c r="DK20" s="90"/>
      <c r="DL20" s="90"/>
      <c r="DM20" s="90"/>
      <c r="DN20" s="90"/>
      <c r="DO20" s="90"/>
      <c r="DP20" s="90"/>
      <c r="DQ20" s="90"/>
      <c r="DR20" s="90"/>
      <c r="DS20" s="90"/>
      <c r="DT20" s="90"/>
      <c r="DU20" s="90"/>
      <c r="DV20" s="90"/>
      <c r="DW20" s="90"/>
      <c r="DX20" s="90"/>
      <c r="DY20" s="90"/>
      <c r="DZ20" s="90"/>
      <c r="EA20" s="90"/>
      <c r="EB20" s="90"/>
      <c r="EC20" s="90"/>
      <c r="ED20" s="90"/>
      <c r="EE20" s="90"/>
      <c r="EF20" s="90"/>
      <c r="EG20" s="90"/>
      <c r="EH20" s="90"/>
      <c r="EI20" s="90"/>
      <c r="EJ20" s="90"/>
      <c r="EK20" s="90"/>
      <c r="EL20" s="90"/>
      <c r="EM20" s="90"/>
      <c r="EN20" s="90"/>
      <c r="EO20" s="90"/>
      <c r="EP20" s="90"/>
      <c r="EQ20" s="90"/>
      <c r="ER20" s="90"/>
      <c r="ES20" s="90"/>
      <c r="ET20" s="90"/>
      <c r="EU20" s="90"/>
      <c r="EV20" s="90"/>
      <c r="EW20" s="64"/>
      <c r="EX20" s="72">
        <v>1970</v>
      </c>
      <c r="EY20" s="81"/>
      <c r="EZ20" s="81"/>
      <c r="FA20" s="81"/>
      <c r="FB20" s="80" t="e">
        <f>_xlfn.XLOOKUP(_xlfn.CONCAT($B20, ",", $D20), $EY$5:$EY$12, $EY$5:$EY$12)</f>
        <v>#N/A</v>
      </c>
      <c r="FC20" s="80" t="e">
        <f>_xlfn.XLOOKUP($FB20, $EY$5:$EY$12, $EZ$5:$EZ$12)</f>
        <v>#N/A</v>
      </c>
      <c r="FD20" s="80" t="e">
        <f>_xlfn.XLOOKUP($FB20, $EY$5:$EY$12, $FA$5:$FA$12)</f>
        <v>#N/A</v>
      </c>
    </row>
    <row r="21" spans="1:160" ht="12" customHeight="1" x14ac:dyDescent="0.15">
      <c r="A21" s="4"/>
      <c r="B21" s="125"/>
      <c r="C21" s="119"/>
      <c r="D21" s="128"/>
      <c r="E21" s="131"/>
      <c r="F21" s="166"/>
      <c r="G21" s="134"/>
      <c r="H21" s="115"/>
      <c r="I21" s="117"/>
      <c r="J21" s="119"/>
      <c r="K21" s="119"/>
      <c r="L21" s="122"/>
      <c r="M21" s="99"/>
      <c r="N21" s="99"/>
      <c r="O21" s="101"/>
      <c r="P21" s="13">
        <v>2</v>
      </c>
      <c r="Q21" s="14"/>
      <c r="R21" s="13" t="str">
        <f>_xlfn.XLOOKUP(Q21, $AB$5:$AB$10, $AC$5:$AC$10, "", 0)</f>
        <v/>
      </c>
      <c r="S21" s="13" t="str">
        <f>IF(Q21="Ion Thruster", 5 * I21, _xlfn.XLOOKUP(Q21, $AB$5:$AB$10, $AD$5:$AD$10, "", 0))</f>
        <v/>
      </c>
      <c r="T21" s="15"/>
      <c r="U21" s="13" t="str">
        <f t="shared" si="32"/>
        <v/>
      </c>
      <c r="V21" s="13" t="str">
        <f t="shared" si="33"/>
        <v/>
      </c>
      <c r="W21" s="105"/>
      <c r="X21" s="106"/>
      <c r="Y21" s="44"/>
      <c r="Z21" s="5"/>
      <c r="AA21" s="82"/>
      <c r="AB21" s="64"/>
      <c r="AC21" s="64"/>
      <c r="AD21" s="64"/>
      <c r="AE21" s="158"/>
      <c r="AF21" s="62" t="s">
        <v>38</v>
      </c>
      <c r="AG21" s="66" t="e">
        <f>NA()</f>
        <v>#N/A</v>
      </c>
      <c r="AH21" s="66" t="e">
        <f>NA()</f>
        <v>#N/A</v>
      </c>
      <c r="AI21" s="66" t="e">
        <f>NA()</f>
        <v>#N/A</v>
      </c>
      <c r="AJ21" s="66" t="e">
        <f>NA()</f>
        <v>#N/A</v>
      </c>
      <c r="AK21" s="66" t="e">
        <f>NA()</f>
        <v>#N/A</v>
      </c>
      <c r="AL21" s="66" t="e">
        <f>NA()</f>
        <v>#N/A</v>
      </c>
      <c r="AM21" s="66" t="e">
        <f>NA()</f>
        <v>#N/A</v>
      </c>
      <c r="AN21" s="66" t="e">
        <f>NA()</f>
        <v>#N/A</v>
      </c>
      <c r="AO21" s="66" t="e">
        <f>NA()</f>
        <v>#N/A</v>
      </c>
      <c r="AP21" s="66" t="e">
        <f>NA()</f>
        <v>#N/A</v>
      </c>
      <c r="AQ21" s="66" t="e">
        <f>NA()</f>
        <v>#N/A</v>
      </c>
      <c r="AR21" s="66" t="e">
        <f>NA()</f>
        <v>#N/A</v>
      </c>
      <c r="AS21" s="66" t="e">
        <f>NA()</f>
        <v>#N/A</v>
      </c>
      <c r="AT21" s="66" t="e">
        <f>NA()</f>
        <v>#N/A</v>
      </c>
      <c r="AU21" s="66" t="e">
        <f>NA()</f>
        <v>#N/A</v>
      </c>
      <c r="AV21" s="66">
        <v>2</v>
      </c>
      <c r="AW21" s="66" t="e">
        <f>NA()</f>
        <v>#N/A</v>
      </c>
      <c r="AX21" s="66" t="e">
        <f>NA()</f>
        <v>#N/A</v>
      </c>
      <c r="AY21" s="66" t="e">
        <f>NA()</f>
        <v>#N/A</v>
      </c>
      <c r="AZ21" s="66" t="e">
        <f>NA()</f>
        <v>#N/A</v>
      </c>
      <c r="BA21" s="66" t="e">
        <f>NA()</f>
        <v>#N/A</v>
      </c>
      <c r="BB21" s="66" t="e">
        <f>NA()</f>
        <v>#N/A</v>
      </c>
      <c r="BC21" s="66" t="e">
        <f>NA()</f>
        <v>#N/A</v>
      </c>
      <c r="BD21" s="66" t="e">
        <f>NA()</f>
        <v>#N/A</v>
      </c>
      <c r="BE21" s="66" t="e">
        <f>NA()</f>
        <v>#N/A</v>
      </c>
      <c r="BF21" s="66" t="e">
        <f>NA()</f>
        <v>#N/A</v>
      </c>
      <c r="BG21" s="66" t="e">
        <f>NA()</f>
        <v>#N/A</v>
      </c>
      <c r="BH21" s="66" t="e">
        <f>NA()</f>
        <v>#N/A</v>
      </c>
      <c r="BI21" s="66" t="e">
        <f>NA()</f>
        <v>#N/A</v>
      </c>
      <c r="BJ21" s="66" t="e">
        <f>NA()</f>
        <v>#N/A</v>
      </c>
      <c r="BK21" s="66" t="e">
        <f>NA()</f>
        <v>#N/A</v>
      </c>
      <c r="BL21" s="66" t="e">
        <f>NA()</f>
        <v>#N/A</v>
      </c>
      <c r="BM21" s="66" t="e">
        <f>NA()</f>
        <v>#N/A</v>
      </c>
      <c r="BN21" s="66" t="e">
        <f>NA()</f>
        <v>#N/A</v>
      </c>
      <c r="BO21" s="66" t="e">
        <f>NA()</f>
        <v>#N/A</v>
      </c>
      <c r="BP21" s="66" t="e">
        <f>NA()</f>
        <v>#N/A</v>
      </c>
      <c r="BQ21" s="66" t="e">
        <f>NA()</f>
        <v>#N/A</v>
      </c>
      <c r="BR21" s="66" t="e">
        <f>NA()</f>
        <v>#N/A</v>
      </c>
      <c r="BS21" s="66" t="e">
        <f>NA()</f>
        <v>#N/A</v>
      </c>
      <c r="BT21" s="93"/>
      <c r="BU21" s="95" t="str">
        <f t="shared" si="10"/>
        <v>Mercury</v>
      </c>
      <c r="BV21" s="96"/>
      <c r="BW21" s="96"/>
      <c r="BX21" s="96"/>
      <c r="BY21" s="96"/>
      <c r="BZ21" s="96"/>
      <c r="CA21" s="96"/>
      <c r="CB21" s="96"/>
      <c r="CC21" s="96"/>
      <c r="CD21" s="96"/>
      <c r="CE21" s="96"/>
      <c r="CF21" s="96"/>
      <c r="CG21" s="96"/>
      <c r="CH21" s="96"/>
      <c r="CI21" s="96"/>
      <c r="CJ21" s="96"/>
      <c r="CK21" s="96"/>
      <c r="CL21" s="96"/>
      <c r="CM21" s="96"/>
      <c r="CN21" s="96"/>
      <c r="CO21" s="96"/>
      <c r="CP21" s="96"/>
      <c r="CQ21" s="96"/>
      <c r="CR21" s="96"/>
      <c r="CS21" s="96"/>
      <c r="CT21" s="96"/>
      <c r="CU21" s="96"/>
      <c r="CV21" s="96"/>
      <c r="CW21" s="96"/>
      <c r="CX21" s="96"/>
      <c r="CY21" s="96"/>
      <c r="CZ21" s="96"/>
      <c r="DA21" s="96"/>
      <c r="DB21" s="96"/>
      <c r="DC21" s="96"/>
      <c r="DD21" s="96"/>
      <c r="DE21" s="96"/>
      <c r="DF21" s="96"/>
      <c r="DG21" s="96"/>
      <c r="DH21" s="96"/>
      <c r="DI21" s="65" t="str">
        <f t="shared" si="11"/>
        <v>Mercury</v>
      </c>
      <c r="DJ21" s="90"/>
      <c r="DK21" s="90"/>
      <c r="DL21" s="90"/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90"/>
      <c r="EB21" s="90"/>
      <c r="EC21" s="90"/>
      <c r="ED21" s="90"/>
      <c r="EE21" s="90"/>
      <c r="EF21" s="90"/>
      <c r="EG21" s="90"/>
      <c r="EH21" s="90"/>
      <c r="EI21" s="90"/>
      <c r="EJ21" s="90"/>
      <c r="EK21" s="90"/>
      <c r="EL21" s="90"/>
      <c r="EM21" s="90"/>
      <c r="EN21" s="90"/>
      <c r="EO21" s="90"/>
      <c r="EP21" s="90"/>
      <c r="EQ21" s="90"/>
      <c r="ER21" s="90"/>
      <c r="ES21" s="90"/>
      <c r="ET21" s="90"/>
      <c r="EU21" s="90"/>
      <c r="EV21" s="90"/>
      <c r="EW21" s="64"/>
      <c r="EX21" s="72">
        <v>1971</v>
      </c>
      <c r="EY21" s="81"/>
      <c r="EZ21" s="81"/>
      <c r="FA21" s="81"/>
      <c r="FB21" s="80"/>
      <c r="FC21" s="81"/>
      <c r="FD21" s="81"/>
    </row>
    <row r="22" spans="1:160" ht="12" customHeight="1" x14ac:dyDescent="0.15">
      <c r="A22" s="4"/>
      <c r="B22" s="125"/>
      <c r="C22" s="119"/>
      <c r="D22" s="128"/>
      <c r="E22" s="131"/>
      <c r="F22" s="166"/>
      <c r="G22" s="134"/>
      <c r="H22" s="115"/>
      <c r="I22" s="117"/>
      <c r="J22" s="119"/>
      <c r="K22" s="119"/>
      <c r="L22" s="122"/>
      <c r="M22" s="99"/>
      <c r="N22" s="99"/>
      <c r="O22" s="101"/>
      <c r="P22" s="13">
        <v>3</v>
      </c>
      <c r="Q22" s="14"/>
      <c r="R22" s="13" t="str">
        <f>_xlfn.XLOOKUP(Q22, $AB$5:$AB$10, $AC$5:$AC$10, "", 0)</f>
        <v/>
      </c>
      <c r="S22" s="13" t="str">
        <f>IF(Q22="Ion Thruster", 5 * I22, _xlfn.XLOOKUP(Q22, $AB$5:$AB$10, $AD$5:$AD$10, "", 0))</f>
        <v/>
      </c>
      <c r="T22" s="15"/>
      <c r="U22" s="13" t="str">
        <f t="shared" si="32"/>
        <v/>
      </c>
      <c r="V22" s="13" t="str">
        <f t="shared" si="33"/>
        <v/>
      </c>
      <c r="W22" s="107" t="s">
        <v>48</v>
      </c>
      <c r="X22" s="109" t="str">
        <f>IF(B20="", "", K20*U24)</f>
        <v/>
      </c>
      <c r="Y22" s="45"/>
      <c r="Z22" s="5"/>
      <c r="AA22" s="82"/>
      <c r="AB22" s="64"/>
      <c r="AC22" s="64"/>
      <c r="AD22" s="64"/>
      <c r="AE22" s="158"/>
      <c r="AF22" s="62" t="s">
        <v>32</v>
      </c>
      <c r="AG22" s="66" t="e">
        <f>NA()</f>
        <v>#N/A</v>
      </c>
      <c r="AH22" s="66" t="e">
        <f>NA()</f>
        <v>#N/A</v>
      </c>
      <c r="AI22" s="66" t="e">
        <f>NA()</f>
        <v>#N/A</v>
      </c>
      <c r="AJ22" s="66" t="e">
        <f>NA()</f>
        <v>#N/A</v>
      </c>
      <c r="AK22" s="66" t="e">
        <f>NA()</f>
        <v>#N/A</v>
      </c>
      <c r="AL22" s="66" t="e">
        <f>NA()</f>
        <v>#N/A</v>
      </c>
      <c r="AM22" s="66" t="e">
        <f>NA()</f>
        <v>#N/A</v>
      </c>
      <c r="AN22" s="66">
        <v>3</v>
      </c>
      <c r="AO22" s="66">
        <v>9</v>
      </c>
      <c r="AP22" s="66" t="e">
        <f>NA()</f>
        <v>#N/A</v>
      </c>
      <c r="AQ22" s="66" t="e">
        <f>NA()</f>
        <v>#N/A</v>
      </c>
      <c r="AR22" s="66" t="e">
        <f>NA()</f>
        <v>#N/A</v>
      </c>
      <c r="AS22" s="66" t="e">
        <f>NA()</f>
        <v>#N/A</v>
      </c>
      <c r="AT22" s="66" t="e">
        <f>NA()</f>
        <v>#N/A</v>
      </c>
      <c r="AU22" s="66" t="e">
        <f>NA()</f>
        <v>#N/A</v>
      </c>
      <c r="AV22" s="66" t="e">
        <f>NA()</f>
        <v>#N/A</v>
      </c>
      <c r="AW22" s="66" t="e">
        <f>NA()</f>
        <v>#N/A</v>
      </c>
      <c r="AX22" s="66" t="e">
        <f>NA()</f>
        <v>#N/A</v>
      </c>
      <c r="AY22" s="66" t="e">
        <f>NA()</f>
        <v>#N/A</v>
      </c>
      <c r="AZ22" s="66" t="e">
        <f>NA()</f>
        <v>#N/A</v>
      </c>
      <c r="BA22" s="66">
        <v>0</v>
      </c>
      <c r="BB22" s="66" t="e">
        <f>NA()</f>
        <v>#N/A</v>
      </c>
      <c r="BC22" s="66" t="e">
        <f>NA()</f>
        <v>#N/A</v>
      </c>
      <c r="BD22" s="66" t="e">
        <f>NA()</f>
        <v>#N/A</v>
      </c>
      <c r="BE22" s="66" t="e">
        <f>NA()</f>
        <v>#N/A</v>
      </c>
      <c r="BF22" s="66" t="e">
        <f>NA()</f>
        <v>#N/A</v>
      </c>
      <c r="BG22" s="66" t="e">
        <f>NA()</f>
        <v>#N/A</v>
      </c>
      <c r="BH22" s="66" t="e">
        <f>NA()</f>
        <v>#N/A</v>
      </c>
      <c r="BI22" s="66" t="e">
        <f>NA()</f>
        <v>#N/A</v>
      </c>
      <c r="BJ22" s="66" t="e">
        <f>NA()</f>
        <v>#N/A</v>
      </c>
      <c r="BK22" s="66" t="e">
        <f>NA()</f>
        <v>#N/A</v>
      </c>
      <c r="BL22" s="66" t="e">
        <f>NA()</f>
        <v>#N/A</v>
      </c>
      <c r="BM22" s="66" t="e">
        <f>NA()</f>
        <v>#N/A</v>
      </c>
      <c r="BN22" s="66" t="e">
        <f>NA()</f>
        <v>#N/A</v>
      </c>
      <c r="BO22" s="66" t="e">
        <f>NA()</f>
        <v>#N/A</v>
      </c>
      <c r="BP22" s="66" t="e">
        <f>NA()</f>
        <v>#N/A</v>
      </c>
      <c r="BQ22" s="66" t="e">
        <f>NA()</f>
        <v>#N/A</v>
      </c>
      <c r="BR22" s="66" t="e">
        <f>NA()</f>
        <v>#N/A</v>
      </c>
      <c r="BS22" s="66" t="e">
        <f>NA()</f>
        <v>#N/A</v>
      </c>
      <c r="BT22" s="90"/>
      <c r="BU22" s="95" t="str">
        <f t="shared" si="10"/>
        <v>Venus Orbit</v>
      </c>
      <c r="BV22" s="96"/>
      <c r="BW22" s="96"/>
      <c r="BX22" s="96"/>
      <c r="BY22" s="96"/>
      <c r="BZ22" s="96"/>
      <c r="CA22" s="96"/>
      <c r="CB22" s="96"/>
      <c r="CC22" s="96">
        <v>1</v>
      </c>
      <c r="CD22" s="96">
        <v>1</v>
      </c>
      <c r="CE22" s="96"/>
      <c r="CF22" s="96"/>
      <c r="CG22" s="96"/>
      <c r="CH22" s="96"/>
      <c r="CI22" s="96"/>
      <c r="CJ22" s="96"/>
      <c r="CK22" s="96"/>
      <c r="CL22" s="96"/>
      <c r="CM22" s="96"/>
      <c r="CN22" s="96"/>
      <c r="CO22" s="96"/>
      <c r="CP22" s="96"/>
      <c r="CQ22" s="96"/>
      <c r="CR22" s="96"/>
      <c r="CS22" s="96"/>
      <c r="CT22" s="96"/>
      <c r="CU22" s="96"/>
      <c r="CV22" s="96"/>
      <c r="CW22" s="96"/>
      <c r="CX22" s="96"/>
      <c r="CY22" s="96"/>
      <c r="CZ22" s="96"/>
      <c r="DA22" s="96"/>
      <c r="DB22" s="96"/>
      <c r="DC22" s="96"/>
      <c r="DD22" s="96"/>
      <c r="DE22" s="96"/>
      <c r="DF22" s="96"/>
      <c r="DG22" s="96"/>
      <c r="DH22" s="96"/>
      <c r="DI22" s="65" t="str">
        <f t="shared" si="11"/>
        <v>Venus Orbit</v>
      </c>
      <c r="DJ22" s="90"/>
      <c r="DK22" s="90"/>
      <c r="DL22" s="90"/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90"/>
      <c r="EB22" s="90"/>
      <c r="EC22" s="90"/>
      <c r="ED22" s="90"/>
      <c r="EE22" s="90"/>
      <c r="EF22" s="90"/>
      <c r="EG22" s="90"/>
      <c r="EH22" s="90"/>
      <c r="EI22" s="90"/>
      <c r="EJ22" s="90"/>
      <c r="EK22" s="90"/>
      <c r="EL22" s="90"/>
      <c r="EM22" s="90"/>
      <c r="EN22" s="90"/>
      <c r="EO22" s="90"/>
      <c r="EP22" s="90"/>
      <c r="EQ22" s="90"/>
      <c r="ER22" s="90"/>
      <c r="ES22" s="90"/>
      <c r="ET22" s="90"/>
      <c r="EU22" s="90"/>
      <c r="EV22" s="90"/>
      <c r="EW22" s="64"/>
      <c r="EX22" s="72">
        <v>1972</v>
      </c>
      <c r="EY22" s="81"/>
      <c r="EZ22" s="81"/>
      <c r="FA22" s="81"/>
      <c r="FB22" s="80"/>
      <c r="FC22" s="81"/>
      <c r="FD22" s="81"/>
    </row>
    <row r="23" spans="1:160" ht="12" customHeight="1" x14ac:dyDescent="0.15">
      <c r="A23" s="4"/>
      <c r="B23" s="125"/>
      <c r="C23" s="119"/>
      <c r="D23" s="128"/>
      <c r="E23" s="131"/>
      <c r="F23" s="166"/>
      <c r="G23" s="134"/>
      <c r="H23" s="115"/>
      <c r="I23" s="117"/>
      <c r="J23" s="119"/>
      <c r="K23" s="119"/>
      <c r="L23" s="122"/>
      <c r="M23" s="99"/>
      <c r="N23" s="99"/>
      <c r="O23" s="101"/>
      <c r="P23" s="13">
        <v>4</v>
      </c>
      <c r="Q23" s="14"/>
      <c r="R23" s="13" t="str">
        <f>_xlfn.XLOOKUP(Q23, $AB$5:$AB$10, $AC$5:$AC$10, "", 0)</f>
        <v/>
      </c>
      <c r="S23" s="13" t="str">
        <f>IF(Q23="Ion Thruster", 5 * I23, _xlfn.XLOOKUP(Q23, $AB$5:$AB$10, $AD$5:$AD$10, "", 0))</f>
        <v/>
      </c>
      <c r="T23" s="15"/>
      <c r="U23" s="13" t="str">
        <f t="shared" si="32"/>
        <v/>
      </c>
      <c r="V23" s="13" t="str">
        <f t="shared" si="33"/>
        <v/>
      </c>
      <c r="W23" s="108"/>
      <c r="X23" s="110"/>
      <c r="Y23" s="44"/>
      <c r="Z23" s="5"/>
      <c r="AA23" s="82"/>
      <c r="AB23" s="64"/>
      <c r="AC23" s="64"/>
      <c r="AD23" s="64"/>
      <c r="AE23" s="158"/>
      <c r="AF23" s="62" t="s">
        <v>33</v>
      </c>
      <c r="AG23" s="66" t="e">
        <f>NA()</f>
        <v>#N/A</v>
      </c>
      <c r="AH23" s="66" t="e">
        <f>NA()</f>
        <v>#N/A</v>
      </c>
      <c r="AI23" s="66" t="e">
        <f>NA()</f>
        <v>#N/A</v>
      </c>
      <c r="AJ23" s="66" t="e">
        <f>NA()</f>
        <v>#N/A</v>
      </c>
      <c r="AK23" s="66" t="e">
        <f>NA()</f>
        <v>#N/A</v>
      </c>
      <c r="AL23" s="66" t="e">
        <f>NA()</f>
        <v>#N/A</v>
      </c>
      <c r="AM23" s="66" t="e">
        <f>NA()</f>
        <v>#N/A</v>
      </c>
      <c r="AN23" s="66" t="e">
        <f>NA()</f>
        <v>#N/A</v>
      </c>
      <c r="AO23" s="66" t="e">
        <f>NA()</f>
        <v>#N/A</v>
      </c>
      <c r="AP23" s="66" t="e">
        <f>NA()</f>
        <v>#N/A</v>
      </c>
      <c r="AQ23" s="66" t="e">
        <f>NA()</f>
        <v>#N/A</v>
      </c>
      <c r="AR23" s="66" t="e">
        <f>NA()</f>
        <v>#N/A</v>
      </c>
      <c r="AS23" s="66" t="e">
        <f>NA()</f>
        <v>#N/A</v>
      </c>
      <c r="AT23" s="66" t="e">
        <f>NA()</f>
        <v>#N/A</v>
      </c>
      <c r="AU23" s="66" t="e">
        <f>NA()</f>
        <v>#N/A</v>
      </c>
      <c r="AV23" s="66" t="e">
        <f>NA()</f>
        <v>#N/A</v>
      </c>
      <c r="AW23" s="66" t="e">
        <f>NA()</f>
        <v>#N/A</v>
      </c>
      <c r="AX23" s="66">
        <v>1</v>
      </c>
      <c r="AY23" s="66">
        <v>0</v>
      </c>
      <c r="AZ23" s="66" t="e">
        <f>NA()</f>
        <v>#N/A</v>
      </c>
      <c r="BA23" s="66">
        <v>1</v>
      </c>
      <c r="BB23" s="66" t="e">
        <f>NA()</f>
        <v>#N/A</v>
      </c>
      <c r="BC23" s="66">
        <v>1</v>
      </c>
      <c r="BD23" s="66" t="e">
        <f>NA()</f>
        <v>#N/A</v>
      </c>
      <c r="BE23" s="66" t="e">
        <f>NA()</f>
        <v>#N/A</v>
      </c>
      <c r="BF23" s="66" t="e">
        <f>NA()</f>
        <v>#N/A</v>
      </c>
      <c r="BG23" s="66" t="e">
        <f>NA()</f>
        <v>#N/A</v>
      </c>
      <c r="BH23" s="66" t="e">
        <f>NA()</f>
        <v>#N/A</v>
      </c>
      <c r="BI23" s="66" t="e">
        <f>NA()</f>
        <v>#N/A</v>
      </c>
      <c r="BJ23" s="66" t="e">
        <f>NA()</f>
        <v>#N/A</v>
      </c>
      <c r="BK23" s="66" t="e">
        <f>NA()</f>
        <v>#N/A</v>
      </c>
      <c r="BL23" s="66" t="e">
        <f>NA()</f>
        <v>#N/A</v>
      </c>
      <c r="BM23" s="66" t="e">
        <f>NA()</f>
        <v>#N/A</v>
      </c>
      <c r="BN23" s="66" t="e">
        <f>NA()</f>
        <v>#N/A</v>
      </c>
      <c r="BO23" s="66" t="e">
        <f>NA()</f>
        <v>#N/A</v>
      </c>
      <c r="BP23" s="66" t="e">
        <f>NA()</f>
        <v>#N/A</v>
      </c>
      <c r="BQ23" s="66" t="e">
        <f>NA()</f>
        <v>#N/A</v>
      </c>
      <c r="BR23" s="66" t="e">
        <f>NA()</f>
        <v>#N/A</v>
      </c>
      <c r="BS23" s="66" t="e">
        <f>NA()</f>
        <v>#N/A</v>
      </c>
      <c r="BT23" s="90"/>
      <c r="BU23" s="95" t="str">
        <f t="shared" si="10"/>
        <v>Venus Fly-by</v>
      </c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>
        <v>-1</v>
      </c>
      <c r="CN23" s="96"/>
      <c r="CO23" s="96"/>
      <c r="CP23" s="96"/>
      <c r="CQ23" s="96"/>
      <c r="CR23" s="96">
        <v>1</v>
      </c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65" t="str">
        <f t="shared" si="11"/>
        <v>Venus Fly-by</v>
      </c>
      <c r="DJ23" s="90"/>
      <c r="DK23" s="90"/>
      <c r="DL23" s="90"/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90">
        <v>1</v>
      </c>
      <c r="EB23" s="90"/>
      <c r="EC23" s="90"/>
      <c r="ED23" s="90"/>
      <c r="EE23" s="90"/>
      <c r="EF23" s="90"/>
      <c r="EG23" s="90"/>
      <c r="EH23" s="90"/>
      <c r="EI23" s="90"/>
      <c r="EJ23" s="90"/>
      <c r="EK23" s="90"/>
      <c r="EL23" s="90"/>
      <c r="EM23" s="90"/>
      <c r="EN23" s="90"/>
      <c r="EO23" s="90"/>
      <c r="EP23" s="90"/>
      <c r="EQ23" s="90"/>
      <c r="ER23" s="90"/>
      <c r="ES23" s="90"/>
      <c r="ET23" s="90"/>
      <c r="EU23" s="90"/>
      <c r="EV23" s="90"/>
      <c r="EW23" s="64"/>
      <c r="EX23" s="72">
        <v>1973</v>
      </c>
      <c r="EY23" s="81"/>
      <c r="EZ23" s="81"/>
      <c r="FA23" s="81"/>
      <c r="FB23" s="80"/>
      <c r="FC23" s="81"/>
      <c r="FD23" s="81"/>
    </row>
    <row r="24" spans="1:160" ht="12" customHeight="1" x14ac:dyDescent="0.15">
      <c r="A24" s="4"/>
      <c r="B24" s="143"/>
      <c r="C24" s="141"/>
      <c r="D24" s="144"/>
      <c r="E24" s="145"/>
      <c r="F24" s="167"/>
      <c r="G24" s="146"/>
      <c r="H24" s="115"/>
      <c r="I24" s="140"/>
      <c r="J24" s="141"/>
      <c r="K24" s="141"/>
      <c r="L24" s="142"/>
      <c r="M24" s="136"/>
      <c r="N24" s="136"/>
      <c r="O24" s="114"/>
      <c r="P24" s="137"/>
      <c r="Q24" s="138"/>
      <c r="R24" s="138"/>
      <c r="S24" s="139"/>
      <c r="T24" s="16" t="s">
        <v>47</v>
      </c>
      <c r="U24" s="17" t="str">
        <f t="shared" ref="U24" si="34">IF(O20="","",O20+SUM(U20:U23))</f>
        <v/>
      </c>
      <c r="V24" s="17" t="str">
        <f>IF(B20="", "", SUM(V20:V23))</f>
        <v/>
      </c>
      <c r="W24" s="18" t="s">
        <v>41</v>
      </c>
      <c r="X24" s="19" t="str">
        <f t="shared" ref="X24" si="35">IF($B20="","",IF(V24 &gt;= X22, "Y", "N"))</f>
        <v/>
      </c>
      <c r="Y24" s="46"/>
      <c r="Z24" s="5"/>
      <c r="AA24" s="82"/>
      <c r="AB24" s="64"/>
      <c r="AC24" s="64"/>
      <c r="AD24" s="64"/>
      <c r="AE24" s="158"/>
      <c r="AF24" s="62" t="s">
        <v>39</v>
      </c>
      <c r="AG24" s="66" t="e">
        <f>NA()</f>
        <v>#N/A</v>
      </c>
      <c r="AH24" s="66" t="e">
        <f>NA()</f>
        <v>#N/A</v>
      </c>
      <c r="AI24" s="66" t="e">
        <f>NA()</f>
        <v>#N/A</v>
      </c>
      <c r="AJ24" s="66" t="e">
        <f>NA()</f>
        <v>#N/A</v>
      </c>
      <c r="AK24" s="66" t="e">
        <f>NA()</f>
        <v>#N/A</v>
      </c>
      <c r="AL24" s="66" t="e">
        <f>NA()</f>
        <v>#N/A</v>
      </c>
      <c r="AM24" s="66" t="e">
        <f>NA()</f>
        <v>#N/A</v>
      </c>
      <c r="AN24" s="66" t="e">
        <f>NA()</f>
        <v>#N/A</v>
      </c>
      <c r="AO24" s="66" t="e">
        <f>NA()</f>
        <v>#N/A</v>
      </c>
      <c r="AP24" s="66" t="e">
        <f>NA()</f>
        <v>#N/A</v>
      </c>
      <c r="AQ24" s="66" t="e">
        <f>NA()</f>
        <v>#N/A</v>
      </c>
      <c r="AR24" s="66" t="e">
        <f>NA()</f>
        <v>#N/A</v>
      </c>
      <c r="AS24" s="66" t="e">
        <f>NA()</f>
        <v>#N/A</v>
      </c>
      <c r="AT24" s="66" t="e">
        <f>NA()</f>
        <v>#N/A</v>
      </c>
      <c r="AU24" s="66" t="e">
        <f>NA()</f>
        <v>#N/A</v>
      </c>
      <c r="AV24" s="66" t="e">
        <f>NA()</f>
        <v>#N/A</v>
      </c>
      <c r="AW24" s="66" t="e">
        <f>NA()</f>
        <v>#N/A</v>
      </c>
      <c r="AX24" s="66">
        <v>6</v>
      </c>
      <c r="AY24" s="66" t="e">
        <f>NA()</f>
        <v>#N/A</v>
      </c>
      <c r="AZ24" s="66" t="e">
        <f>NA()</f>
        <v>#N/A</v>
      </c>
      <c r="BA24" s="66" t="e">
        <f>NA()</f>
        <v>#N/A</v>
      </c>
      <c r="BB24" s="66" t="e">
        <f>NA()</f>
        <v>#N/A</v>
      </c>
      <c r="BC24" s="66" t="e">
        <f>NA()</f>
        <v>#N/A</v>
      </c>
      <c r="BD24" s="66" t="e">
        <f>NA()</f>
        <v>#N/A</v>
      </c>
      <c r="BE24" s="66" t="e">
        <f>NA()</f>
        <v>#N/A</v>
      </c>
      <c r="BF24" s="66" t="e">
        <f>NA()</f>
        <v>#N/A</v>
      </c>
      <c r="BG24" s="66" t="e">
        <f>NA()</f>
        <v>#N/A</v>
      </c>
      <c r="BH24" s="66" t="e">
        <f>NA()</f>
        <v>#N/A</v>
      </c>
      <c r="BI24" s="66" t="e">
        <f>NA()</f>
        <v>#N/A</v>
      </c>
      <c r="BJ24" s="66" t="e">
        <f>NA()</f>
        <v>#N/A</v>
      </c>
      <c r="BK24" s="66" t="e">
        <f>NA()</f>
        <v>#N/A</v>
      </c>
      <c r="BL24" s="66" t="e">
        <f>NA()</f>
        <v>#N/A</v>
      </c>
      <c r="BM24" s="66" t="e">
        <f>NA()</f>
        <v>#N/A</v>
      </c>
      <c r="BN24" s="66" t="e">
        <f>NA()</f>
        <v>#N/A</v>
      </c>
      <c r="BO24" s="66" t="e">
        <f>NA()</f>
        <v>#N/A</v>
      </c>
      <c r="BP24" s="66" t="e">
        <f>NA()</f>
        <v>#N/A</v>
      </c>
      <c r="BQ24" s="66" t="e">
        <f>NA()</f>
        <v>#N/A</v>
      </c>
      <c r="BR24" s="66" t="e">
        <f>NA()</f>
        <v>#N/A</v>
      </c>
      <c r="BS24" s="66" t="e">
        <f>NA()</f>
        <v>#N/A</v>
      </c>
      <c r="BT24" s="90"/>
      <c r="BU24" s="95" t="str">
        <f t="shared" si="10"/>
        <v>Venus</v>
      </c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65" t="str">
        <f t="shared" si="11"/>
        <v>Venus</v>
      </c>
      <c r="DJ24" s="90"/>
      <c r="DK24" s="90"/>
      <c r="DL24" s="90"/>
      <c r="DM24" s="90"/>
      <c r="DN24" s="90"/>
      <c r="DO24" s="90"/>
      <c r="DP24" s="90"/>
      <c r="DQ24" s="90"/>
      <c r="DR24" s="90"/>
      <c r="DS24" s="90"/>
      <c r="DT24" s="90"/>
      <c r="DU24" s="90"/>
      <c r="DV24" s="90"/>
      <c r="DW24" s="90"/>
      <c r="DX24" s="90"/>
      <c r="DY24" s="90"/>
      <c r="DZ24" s="90"/>
      <c r="EA24" s="90"/>
      <c r="EB24" s="90"/>
      <c r="EC24" s="90"/>
      <c r="ED24" s="90"/>
      <c r="EE24" s="90"/>
      <c r="EF24" s="90"/>
      <c r="EG24" s="90"/>
      <c r="EH24" s="90"/>
      <c r="EI24" s="90"/>
      <c r="EJ24" s="90"/>
      <c r="EK24" s="90"/>
      <c r="EL24" s="90"/>
      <c r="EM24" s="90"/>
      <c r="EN24" s="90"/>
      <c r="EO24" s="90"/>
      <c r="EP24" s="90"/>
      <c r="EQ24" s="90"/>
      <c r="ER24" s="90"/>
      <c r="ES24" s="90"/>
      <c r="ET24" s="90"/>
      <c r="EU24" s="90"/>
      <c r="EV24" s="90"/>
      <c r="EW24" s="64"/>
      <c r="EX24" s="72">
        <v>1974</v>
      </c>
      <c r="EY24" s="81"/>
      <c r="EZ24" s="81"/>
      <c r="FA24" s="81"/>
      <c r="FB24" s="80"/>
      <c r="FC24" s="81"/>
      <c r="FD24" s="81"/>
    </row>
    <row r="25" spans="1:160" ht="12" customHeight="1" x14ac:dyDescent="0.15">
      <c r="A25" s="4"/>
      <c r="B25" s="124"/>
      <c r="C25" s="98" t="str">
        <f t="shared" ref="C25" si="36">IF(B25="", "", "to")</f>
        <v/>
      </c>
      <c r="D25" s="127"/>
      <c r="E25" s="130" t="str">
        <f t="shared" ref="E25" si="37">IF(B25="","",IF(BT25&lt;0,BT25,""))</f>
        <v/>
      </c>
      <c r="F25" s="121" t="s">
        <v>85</v>
      </c>
      <c r="G25" s="133" t="str">
        <f t="shared" ref="G25" si="38">IF(B25="","",IF(OR(BT25&gt;0,AND(BT25&lt;0,F25="Y")),ABS(BT25),0))</f>
        <v/>
      </c>
      <c r="H25" s="115"/>
      <c r="I25" s="117" t="str">
        <f t="shared" ref="I25" si="39">IF(B25="","",ROUNDUP(G25*H25,0))</f>
        <v/>
      </c>
      <c r="J25" s="119" t="str" cm="1">
        <f t="array" ref="J25">IF(B25="", "", _xlfn.XLOOKUP(B25, Origins, _xlfn.XLOOKUP(D25, Destinations, Maneuver_Difficulties,"")))</f>
        <v/>
      </c>
      <c r="K25" s="119" t="str">
        <f t="shared" ref="K25" si="40">IF(AND(H25&lt;1, H25&gt;0), ROUNDUP(J25/H25, 0), J25)</f>
        <v/>
      </c>
      <c r="L25" s="121"/>
      <c r="M25" s="98" t="str">
        <f>IF(B25="","",IF(ISNA(FB25),"-",IF(AND(L25-FC25 &gt;= 0, MOD(L25-FC25,FD25)=0),"Y","N")))</f>
        <v/>
      </c>
      <c r="N25" s="98" t="str">
        <f t="shared" ref="N25" si="41">IF(L25="", "", L25+I25)</f>
        <v/>
      </c>
      <c r="O25" s="101"/>
      <c r="P25" s="13">
        <v>1</v>
      </c>
      <c r="Q25" s="14"/>
      <c r="R25" s="13" t="str">
        <f>_xlfn.XLOOKUP(Q25, $AB$5:$AB$10, $AC$5:$AC$10, "", 0)</f>
        <v/>
      </c>
      <c r="S25" s="13" t="str">
        <f>IF(Q25="Ion Thruster", 5 * I25, _xlfn.XLOOKUP(Q25, $AB$5:$AB$10, $AD$5:$AD$10, "", 0))</f>
        <v/>
      </c>
      <c r="T25" s="15"/>
      <c r="U25" s="13" t="str">
        <f t="shared" ref="U25:U28" si="42">IF(R25="", "", R25*T25)</f>
        <v/>
      </c>
      <c r="V25" s="13" t="str">
        <f t="shared" ref="V25:V28" si="43">IF(S25="", "", S25*T25)</f>
        <v/>
      </c>
      <c r="W25" s="103"/>
      <c r="X25" s="104"/>
      <c r="Y25" s="43"/>
      <c r="Z25" s="5"/>
      <c r="AA25" s="82"/>
      <c r="AB25" s="64"/>
      <c r="AC25" s="64"/>
      <c r="AD25" s="64"/>
      <c r="AE25" s="158"/>
      <c r="AF25" s="62" t="s">
        <v>34</v>
      </c>
      <c r="AG25" s="66" t="e">
        <f>NA()</f>
        <v>#N/A</v>
      </c>
      <c r="AH25" s="66" t="e">
        <f>NA()</f>
        <v>#N/A</v>
      </c>
      <c r="AI25" s="66" t="e">
        <f>NA()</f>
        <v>#N/A</v>
      </c>
      <c r="AJ25" s="66" t="e">
        <f>NA()</f>
        <v>#N/A</v>
      </c>
      <c r="AK25" s="66" t="e">
        <f>NA()</f>
        <v>#N/A</v>
      </c>
      <c r="AL25" s="66" t="e">
        <f>NA()</f>
        <v>#N/A</v>
      </c>
      <c r="AM25" s="66" t="e">
        <f>NA()</f>
        <v>#N/A</v>
      </c>
      <c r="AN25" s="66">
        <v>5</v>
      </c>
      <c r="AO25" s="66">
        <v>3</v>
      </c>
      <c r="AP25" s="66" t="e">
        <f>NA()</f>
        <v>#N/A</v>
      </c>
      <c r="AQ25" s="66" t="e">
        <f>NA()</f>
        <v>#N/A</v>
      </c>
      <c r="AR25" s="66" t="e">
        <f>NA()</f>
        <v>#N/A</v>
      </c>
      <c r="AS25" s="66" t="e">
        <f>NA()</f>
        <v>#N/A</v>
      </c>
      <c r="AT25" s="66" t="e">
        <f>NA()</f>
        <v>#N/A</v>
      </c>
      <c r="AU25" s="66" t="e">
        <f>NA()</f>
        <v>#N/A</v>
      </c>
      <c r="AV25" s="66" t="e">
        <f>NA()</f>
        <v>#N/A</v>
      </c>
      <c r="AW25" s="66" t="e">
        <f>NA()</f>
        <v>#N/A</v>
      </c>
      <c r="AX25" s="66" t="e">
        <f>NA()</f>
        <v>#N/A</v>
      </c>
      <c r="AY25" s="66" t="e">
        <f>NA()</f>
        <v>#N/A</v>
      </c>
      <c r="AZ25" s="66" t="e">
        <f>NA()</f>
        <v>#N/A</v>
      </c>
      <c r="BA25" s="66" t="e">
        <f>NA()</f>
        <v>#N/A</v>
      </c>
      <c r="BB25" s="66" t="e">
        <f>NA()</f>
        <v>#N/A</v>
      </c>
      <c r="BC25" s="66" t="e">
        <f>NA()</f>
        <v>#N/A</v>
      </c>
      <c r="BD25" s="66" t="e">
        <f>NA()</f>
        <v>#N/A</v>
      </c>
      <c r="BE25" s="66" t="e">
        <f>NA()</f>
        <v>#N/A</v>
      </c>
      <c r="BF25" s="66" t="e">
        <f>NA()</f>
        <v>#N/A</v>
      </c>
      <c r="BG25" s="66" t="e">
        <f>NA()</f>
        <v>#N/A</v>
      </c>
      <c r="BH25" s="66" t="e">
        <f>NA()</f>
        <v>#N/A</v>
      </c>
      <c r="BI25" s="66" t="e">
        <f>NA()</f>
        <v>#N/A</v>
      </c>
      <c r="BJ25" s="66" t="e">
        <f>NA()</f>
        <v>#N/A</v>
      </c>
      <c r="BK25" s="66" t="e">
        <f>NA()</f>
        <v>#N/A</v>
      </c>
      <c r="BL25" s="66" t="e">
        <f>NA()</f>
        <v>#N/A</v>
      </c>
      <c r="BM25" s="66" t="e">
        <f>NA()</f>
        <v>#N/A</v>
      </c>
      <c r="BN25" s="66" t="e">
        <f>NA()</f>
        <v>#N/A</v>
      </c>
      <c r="BO25" s="66" t="e">
        <f>NA()</f>
        <v>#N/A</v>
      </c>
      <c r="BP25" s="66" t="e">
        <f>NA()</f>
        <v>#N/A</v>
      </c>
      <c r="BQ25" s="66" t="e">
        <f>NA()</f>
        <v>#N/A</v>
      </c>
      <c r="BR25" s="66" t="e">
        <f>NA()</f>
        <v>#N/A</v>
      </c>
      <c r="BS25" s="66" t="e">
        <f>NA()</f>
        <v>#N/A</v>
      </c>
      <c r="BT25" s="94" t="e" cm="1">
        <f t="array" ref="BT25">_xlfn.XLOOKUP(B25,Origins,_xlfn.XLOOKUP(D25,Destinations,Maneuver_Years))</f>
        <v>#N/A</v>
      </c>
      <c r="BU25" s="95" t="str">
        <f t="shared" si="10"/>
        <v>Ceres</v>
      </c>
      <c r="BV25" s="96"/>
      <c r="BW25" s="96"/>
      <c r="BX25" s="96"/>
      <c r="BY25" s="96"/>
      <c r="BZ25" s="96"/>
      <c r="CA25" s="96"/>
      <c r="CB25" s="96"/>
      <c r="CC25" s="96">
        <v>2</v>
      </c>
      <c r="CD25" s="96">
        <v>1</v>
      </c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65" t="str">
        <f t="shared" si="11"/>
        <v>Ceres</v>
      </c>
      <c r="DJ25" s="90"/>
      <c r="DK25" s="90"/>
      <c r="DL25" s="90"/>
      <c r="DM25" s="90"/>
      <c r="DN25" s="90"/>
      <c r="DO25" s="90"/>
      <c r="DP25" s="90"/>
      <c r="DQ25" s="90"/>
      <c r="DR25" s="90"/>
      <c r="DS25" s="90"/>
      <c r="DT25" s="90"/>
      <c r="DU25" s="90"/>
      <c r="DV25" s="90"/>
      <c r="DW25" s="90"/>
      <c r="DX25" s="90"/>
      <c r="DY25" s="90"/>
      <c r="DZ25" s="90"/>
      <c r="EA25" s="90"/>
      <c r="EB25" s="90"/>
      <c r="EC25" s="90"/>
      <c r="ED25" s="90"/>
      <c r="EE25" s="90"/>
      <c r="EF25" s="90"/>
      <c r="EG25" s="90"/>
      <c r="EH25" s="90"/>
      <c r="EI25" s="90"/>
      <c r="EJ25" s="90"/>
      <c r="EK25" s="90"/>
      <c r="EL25" s="90"/>
      <c r="EM25" s="90"/>
      <c r="EN25" s="90"/>
      <c r="EO25" s="90"/>
      <c r="EP25" s="90"/>
      <c r="EQ25" s="90"/>
      <c r="ER25" s="90"/>
      <c r="ES25" s="90"/>
      <c r="ET25" s="90"/>
      <c r="EU25" s="90"/>
      <c r="EV25" s="90"/>
      <c r="EW25" s="64"/>
      <c r="EX25" s="72">
        <v>1975</v>
      </c>
      <c r="EY25" s="81"/>
      <c r="EZ25" s="81"/>
      <c r="FA25" s="81"/>
      <c r="FB25" s="80" t="e">
        <f>_xlfn.XLOOKUP(_xlfn.CONCAT($B25, ",", $D25), $EY$5:$EY$12, $EY$5:$EY$12)</f>
        <v>#N/A</v>
      </c>
      <c r="FC25" s="80" t="e">
        <f>_xlfn.XLOOKUP($FB25, $EY$5:$EY$12, $EZ$5:$EZ$12)</f>
        <v>#N/A</v>
      </c>
      <c r="FD25" s="80" t="e">
        <f>_xlfn.XLOOKUP($FB25, $EY$5:$EY$12, $FA$5:$FA$12)</f>
        <v>#N/A</v>
      </c>
    </row>
    <row r="26" spans="1:160" ht="12" customHeight="1" x14ac:dyDescent="0.15">
      <c r="A26" s="4"/>
      <c r="B26" s="125"/>
      <c r="C26" s="119"/>
      <c r="D26" s="128"/>
      <c r="E26" s="131"/>
      <c r="F26" s="166"/>
      <c r="G26" s="134"/>
      <c r="H26" s="115"/>
      <c r="I26" s="117"/>
      <c r="J26" s="119"/>
      <c r="K26" s="119"/>
      <c r="L26" s="122"/>
      <c r="M26" s="99"/>
      <c r="N26" s="99"/>
      <c r="O26" s="101"/>
      <c r="P26" s="13">
        <v>2</v>
      </c>
      <c r="Q26" s="14"/>
      <c r="R26" s="13" t="str">
        <f>_xlfn.XLOOKUP(Q26, $AB$5:$AB$10, $AC$5:$AC$10, "", 0)</f>
        <v/>
      </c>
      <c r="S26" s="13" t="str">
        <f>IF(Q26="Ion Thruster", 5 * I26, _xlfn.XLOOKUP(Q26, $AB$5:$AB$10, $AD$5:$AD$10, "", 0))</f>
        <v/>
      </c>
      <c r="T26" s="15"/>
      <c r="U26" s="13" t="str">
        <f t="shared" si="42"/>
        <v/>
      </c>
      <c r="V26" s="13" t="str">
        <f t="shared" si="43"/>
        <v/>
      </c>
      <c r="W26" s="105"/>
      <c r="X26" s="106"/>
      <c r="Y26" s="44"/>
      <c r="Z26" s="5"/>
      <c r="AA26" s="82"/>
      <c r="AB26" s="64"/>
      <c r="AC26" s="64"/>
      <c r="AD26" s="64"/>
      <c r="AE26" s="159"/>
      <c r="AF26" s="62" t="s">
        <v>51</v>
      </c>
      <c r="AG26" s="66" t="e">
        <f>NA()</f>
        <v>#N/A</v>
      </c>
      <c r="AH26" s="66" t="e">
        <f>NA()</f>
        <v>#N/A</v>
      </c>
      <c r="AI26" s="66" t="e">
        <f>NA()</f>
        <v>#N/A</v>
      </c>
      <c r="AJ26" s="66" t="e">
        <f>NA()</f>
        <v>#N/A</v>
      </c>
      <c r="AK26" s="66" t="e">
        <f>NA()</f>
        <v>#N/A</v>
      </c>
      <c r="AL26" s="66" t="e">
        <f>NA()</f>
        <v>#N/A</v>
      </c>
      <c r="AM26" s="66" t="e">
        <f>NA()</f>
        <v>#N/A</v>
      </c>
      <c r="AN26" s="66" t="e">
        <f>NA()</f>
        <v>#N/A</v>
      </c>
      <c r="AO26" s="66">
        <v>4</v>
      </c>
      <c r="AP26" s="66" t="e">
        <f>NA()</f>
        <v>#N/A</v>
      </c>
      <c r="AQ26" s="66" t="e">
        <f>NA()</f>
        <v>#N/A</v>
      </c>
      <c r="AR26" s="66" t="e">
        <f>NA()</f>
        <v>#N/A</v>
      </c>
      <c r="AS26" s="66" t="e">
        <f>NA()</f>
        <v>#N/A</v>
      </c>
      <c r="AT26" s="66" t="e">
        <f>NA()</f>
        <v>#N/A</v>
      </c>
      <c r="AU26" s="66" t="e">
        <f>NA()</f>
        <v>#N/A</v>
      </c>
      <c r="AV26" s="66" t="e">
        <f>NA()</f>
        <v>#N/A</v>
      </c>
      <c r="AW26" s="66" t="e">
        <f>NA()</f>
        <v>#N/A</v>
      </c>
      <c r="AX26" s="66" t="e">
        <f>NA()</f>
        <v>#N/A</v>
      </c>
      <c r="AY26" s="66" t="e">
        <f>NA()</f>
        <v>#N/A</v>
      </c>
      <c r="AZ26" s="66" t="e">
        <f>NA()</f>
        <v>#N/A</v>
      </c>
      <c r="BA26" s="66" t="e">
        <f>NA()</f>
        <v>#N/A</v>
      </c>
      <c r="BB26" s="66" t="e">
        <f>NA()</f>
        <v>#N/A</v>
      </c>
      <c r="BC26" s="66" t="e">
        <f>NA()</f>
        <v>#N/A</v>
      </c>
      <c r="BD26" s="66">
        <v>10</v>
      </c>
      <c r="BE26" s="66">
        <v>3</v>
      </c>
      <c r="BF26" s="66" t="e">
        <f>NA()</f>
        <v>#N/A</v>
      </c>
      <c r="BG26" s="66" t="e">
        <f>NA()</f>
        <v>#N/A</v>
      </c>
      <c r="BH26" s="66" t="e">
        <f>NA()</f>
        <v>#N/A</v>
      </c>
      <c r="BI26" s="66" t="e">
        <f>NA()</f>
        <v>#N/A</v>
      </c>
      <c r="BJ26" s="66" t="e">
        <f>NA()</f>
        <v>#N/A</v>
      </c>
      <c r="BK26" s="66">
        <v>0</v>
      </c>
      <c r="BL26" s="66" t="e">
        <f>NA()</f>
        <v>#N/A</v>
      </c>
      <c r="BM26" s="66" t="e">
        <f>NA()</f>
        <v>#N/A</v>
      </c>
      <c r="BN26" s="66" t="e">
        <f>NA()</f>
        <v>#N/A</v>
      </c>
      <c r="BO26" s="66" t="e">
        <f>NA()</f>
        <v>#N/A</v>
      </c>
      <c r="BP26" s="66" t="e">
        <f>NA()</f>
        <v>#N/A</v>
      </c>
      <c r="BQ26" s="66" t="e">
        <f>NA()</f>
        <v>#N/A</v>
      </c>
      <c r="BR26" s="66" t="e">
        <f>NA()</f>
        <v>#N/A</v>
      </c>
      <c r="BS26" s="66" t="e">
        <f>NA()</f>
        <v>#N/A</v>
      </c>
      <c r="BT26" s="93"/>
      <c r="BU26" s="89" t="str">
        <f t="shared" si="10"/>
        <v>Jupiter Fly-by</v>
      </c>
      <c r="BV26" s="97"/>
      <c r="BW26" s="97"/>
      <c r="BX26" s="97"/>
      <c r="BY26" s="97"/>
      <c r="BZ26" s="97"/>
      <c r="CA26" s="97"/>
      <c r="CB26" s="97"/>
      <c r="CC26" s="97"/>
      <c r="CD26" s="96">
        <v>2</v>
      </c>
      <c r="CE26" s="97"/>
      <c r="CF26" s="97"/>
      <c r="CG26" s="97"/>
      <c r="CH26" s="97"/>
      <c r="CI26" s="97"/>
      <c r="CJ26" s="97"/>
      <c r="CK26" s="97"/>
      <c r="CL26" s="97"/>
      <c r="CM26" s="97"/>
      <c r="CN26" s="97"/>
      <c r="CO26" s="97"/>
      <c r="CP26" s="97"/>
      <c r="CQ26" s="97"/>
      <c r="CR26" s="97"/>
      <c r="CS26" s="96">
        <v>-1</v>
      </c>
      <c r="CT26" s="96"/>
      <c r="CU26" s="97"/>
      <c r="CV26" s="97"/>
      <c r="CW26" s="97"/>
      <c r="CX26" s="97"/>
      <c r="CY26" s="97"/>
      <c r="CZ26" s="96">
        <v>2</v>
      </c>
      <c r="DA26" s="96"/>
      <c r="DB26" s="96"/>
      <c r="DC26" s="96"/>
      <c r="DD26" s="96"/>
      <c r="DE26" s="96"/>
      <c r="DF26" s="96"/>
      <c r="DG26" s="96"/>
      <c r="DH26" s="97"/>
      <c r="DI26" s="62" t="str">
        <f t="shared" si="11"/>
        <v>Jupiter Fly-by</v>
      </c>
      <c r="DJ26" s="91"/>
      <c r="DK26" s="91"/>
      <c r="DL26" s="91"/>
      <c r="DM26" s="91"/>
      <c r="DN26" s="91"/>
      <c r="DO26" s="91"/>
      <c r="DP26" s="91"/>
      <c r="DQ26" s="91"/>
      <c r="DR26" s="91"/>
      <c r="DS26" s="91"/>
      <c r="DT26" s="91"/>
      <c r="DU26" s="91"/>
      <c r="DV26" s="91"/>
      <c r="DW26" s="91"/>
      <c r="DX26" s="91"/>
      <c r="DY26" s="91"/>
      <c r="DZ26" s="91"/>
      <c r="EA26" s="91"/>
      <c r="EB26" s="91"/>
      <c r="EC26" s="91"/>
      <c r="ED26" s="91"/>
      <c r="EE26" s="91"/>
      <c r="EF26" s="91"/>
      <c r="EG26" s="91">
        <v>1</v>
      </c>
      <c r="EH26" s="91"/>
      <c r="EI26" s="91"/>
      <c r="EJ26" s="91"/>
      <c r="EK26" s="91"/>
      <c r="EL26" s="91"/>
      <c r="EM26" s="91"/>
      <c r="EN26" s="91"/>
      <c r="EO26" s="91"/>
      <c r="EP26" s="91"/>
      <c r="EQ26" s="91"/>
      <c r="ER26" s="91"/>
      <c r="ES26" s="91"/>
      <c r="ET26" s="91"/>
      <c r="EU26" s="91"/>
      <c r="EV26" s="91"/>
      <c r="EW26" s="64"/>
      <c r="EX26" s="72">
        <v>1976</v>
      </c>
      <c r="EY26" s="81"/>
      <c r="EZ26" s="81"/>
      <c r="FA26" s="81"/>
      <c r="FB26" s="80"/>
      <c r="FC26" s="81"/>
      <c r="FD26" s="81"/>
    </row>
    <row r="27" spans="1:160" ht="12" customHeight="1" x14ac:dyDescent="0.15">
      <c r="A27" s="4"/>
      <c r="B27" s="125"/>
      <c r="C27" s="119"/>
      <c r="D27" s="128"/>
      <c r="E27" s="131"/>
      <c r="F27" s="166"/>
      <c r="G27" s="134"/>
      <c r="H27" s="115"/>
      <c r="I27" s="117"/>
      <c r="J27" s="119"/>
      <c r="K27" s="119"/>
      <c r="L27" s="122"/>
      <c r="M27" s="99"/>
      <c r="N27" s="99"/>
      <c r="O27" s="101"/>
      <c r="P27" s="13">
        <v>3</v>
      </c>
      <c r="Q27" s="14"/>
      <c r="R27" s="13" t="str">
        <f>_xlfn.XLOOKUP(Q27, $AB$5:$AB$10, $AC$5:$AC$10, "", 0)</f>
        <v/>
      </c>
      <c r="S27" s="13" t="str">
        <f>IF(Q27="Ion Thruster", 5 * I27, _xlfn.XLOOKUP(Q27, $AB$5:$AB$10, $AD$5:$AD$10, "", 0))</f>
        <v/>
      </c>
      <c r="T27" s="15"/>
      <c r="U27" s="13" t="str">
        <f t="shared" si="42"/>
        <v/>
      </c>
      <c r="V27" s="13" t="str">
        <f t="shared" si="43"/>
        <v/>
      </c>
      <c r="W27" s="107" t="s">
        <v>48</v>
      </c>
      <c r="X27" s="109" t="str">
        <f>IF(B25="", "", K25*U29)</f>
        <v/>
      </c>
      <c r="Y27" s="45"/>
      <c r="Z27" s="5"/>
      <c r="AA27" s="82"/>
      <c r="AB27" s="64"/>
      <c r="AC27" s="64"/>
      <c r="AD27" s="64"/>
      <c r="AE27" s="159"/>
      <c r="AF27" s="62" t="s">
        <v>54</v>
      </c>
      <c r="AG27" s="66" t="e">
        <f>NA()</f>
        <v>#N/A</v>
      </c>
      <c r="AH27" s="66" t="e">
        <f>NA()</f>
        <v>#N/A</v>
      </c>
      <c r="AI27" s="66" t="e">
        <f>NA()</f>
        <v>#N/A</v>
      </c>
      <c r="AJ27" s="66" t="e">
        <f>NA()</f>
        <v>#N/A</v>
      </c>
      <c r="AK27" s="66" t="e">
        <f>NA()</f>
        <v>#N/A</v>
      </c>
      <c r="AL27" s="66" t="e">
        <f>NA()</f>
        <v>#N/A</v>
      </c>
      <c r="AM27" s="66" t="e">
        <f>NA()</f>
        <v>#N/A</v>
      </c>
      <c r="AN27" s="66" t="e">
        <f>NA()</f>
        <v>#N/A</v>
      </c>
      <c r="AO27" s="66" t="e">
        <f>NA()</f>
        <v>#N/A</v>
      </c>
      <c r="AP27" s="66" t="e">
        <f>NA()</f>
        <v>#N/A</v>
      </c>
      <c r="AQ27" s="66" t="e">
        <f>NA()</f>
        <v>#N/A</v>
      </c>
      <c r="AR27" s="66" t="e">
        <f>NA()</f>
        <v>#N/A</v>
      </c>
      <c r="AS27" s="66" t="e">
        <f>NA()</f>
        <v>#N/A</v>
      </c>
      <c r="AT27" s="66" t="e">
        <f>NA()</f>
        <v>#N/A</v>
      </c>
      <c r="AU27" s="66" t="e">
        <f>NA()</f>
        <v>#N/A</v>
      </c>
      <c r="AV27" s="66" t="e">
        <f>NA()</f>
        <v>#N/A</v>
      </c>
      <c r="AW27" s="66" t="e">
        <f>NA()</f>
        <v>#N/A</v>
      </c>
      <c r="AX27" s="66" t="e">
        <f>NA()</f>
        <v>#N/A</v>
      </c>
      <c r="AY27" s="66" t="e">
        <f>NA()</f>
        <v>#N/A</v>
      </c>
      <c r="AZ27" s="66" t="e">
        <f>NA()</f>
        <v>#N/A</v>
      </c>
      <c r="BA27" s="66" t="e">
        <f>NA()</f>
        <v>#N/A</v>
      </c>
      <c r="BB27" s="66" t="e">
        <f>NA()</f>
        <v>#N/A</v>
      </c>
      <c r="BC27" s="66">
        <v>10</v>
      </c>
      <c r="BD27" s="66" t="e">
        <f>NA()</f>
        <v>#N/A</v>
      </c>
      <c r="BE27" s="66" t="e">
        <f>NA()</f>
        <v>#N/A</v>
      </c>
      <c r="BF27" s="66">
        <v>5</v>
      </c>
      <c r="BG27" s="66">
        <v>2</v>
      </c>
      <c r="BH27" s="66">
        <v>3</v>
      </c>
      <c r="BI27" s="66" t="e">
        <f>NA()</f>
        <v>#N/A</v>
      </c>
      <c r="BJ27" s="66">
        <v>2</v>
      </c>
      <c r="BK27" s="66" t="e">
        <f>NA()</f>
        <v>#N/A</v>
      </c>
      <c r="BL27" s="66" t="e">
        <f>NA()</f>
        <v>#N/A</v>
      </c>
      <c r="BM27" s="66" t="e">
        <f>NA()</f>
        <v>#N/A</v>
      </c>
      <c r="BN27" s="66" t="e">
        <f>NA()</f>
        <v>#N/A</v>
      </c>
      <c r="BO27" s="66" t="e">
        <f>NA()</f>
        <v>#N/A</v>
      </c>
      <c r="BP27" s="66" t="e">
        <f>NA()</f>
        <v>#N/A</v>
      </c>
      <c r="BQ27" s="66" t="e">
        <f>NA()</f>
        <v>#N/A</v>
      </c>
      <c r="BR27" s="66" t="e">
        <f>NA()</f>
        <v>#N/A</v>
      </c>
      <c r="BS27" s="66" t="e">
        <f>NA()</f>
        <v>#N/A</v>
      </c>
      <c r="BT27" s="90"/>
      <c r="BU27" s="89" t="str">
        <f t="shared" si="10"/>
        <v>Jupiter Orbit</v>
      </c>
      <c r="BV27" s="97"/>
      <c r="BW27" s="97"/>
      <c r="BX27" s="97"/>
      <c r="BY27" s="97"/>
      <c r="BZ27" s="97"/>
      <c r="CA27" s="97"/>
      <c r="CB27" s="97"/>
      <c r="CC27" s="97"/>
      <c r="CD27" s="97"/>
      <c r="CE27" s="97"/>
      <c r="CF27" s="97"/>
      <c r="CG27" s="97"/>
      <c r="CH27" s="97"/>
      <c r="CI27" s="97"/>
      <c r="CJ27" s="97"/>
      <c r="CK27" s="97"/>
      <c r="CL27" s="97"/>
      <c r="CM27" s="97"/>
      <c r="CN27" s="97"/>
      <c r="CO27" s="97"/>
      <c r="CP27" s="97"/>
      <c r="CQ27" s="97"/>
      <c r="CR27" s="96">
        <v>-1</v>
      </c>
      <c r="CS27" s="97"/>
      <c r="CT27" s="97"/>
      <c r="CU27" s="96">
        <v>-1</v>
      </c>
      <c r="CV27" s="96">
        <v>-1</v>
      </c>
      <c r="CW27" s="96">
        <v>-1</v>
      </c>
      <c r="CX27" s="97"/>
      <c r="CY27" s="96">
        <v>-1</v>
      </c>
      <c r="CZ27" s="97"/>
      <c r="DA27" s="97"/>
      <c r="DB27" s="97"/>
      <c r="DC27" s="97"/>
      <c r="DD27" s="97"/>
      <c r="DE27" s="97"/>
      <c r="DF27" s="97"/>
      <c r="DG27" s="97"/>
      <c r="DH27" s="97"/>
      <c r="DI27" s="62" t="str">
        <f t="shared" si="11"/>
        <v>Jupiter Orbit</v>
      </c>
      <c r="DJ27" s="91"/>
      <c r="DK27" s="91"/>
      <c r="DL27" s="91"/>
      <c r="DM27" s="91"/>
      <c r="DN27" s="91"/>
      <c r="DO27" s="91"/>
      <c r="DP27" s="91"/>
      <c r="DQ27" s="91"/>
      <c r="DR27" s="91"/>
      <c r="DS27" s="91"/>
      <c r="DT27" s="91"/>
      <c r="DU27" s="91"/>
      <c r="DV27" s="91"/>
      <c r="DW27" s="91"/>
      <c r="DX27" s="91"/>
      <c r="DY27" s="91"/>
      <c r="DZ27" s="91"/>
      <c r="EA27" s="91"/>
      <c r="EB27" s="91"/>
      <c r="EC27" s="91"/>
      <c r="ED27" s="91"/>
      <c r="EE27" s="91"/>
      <c r="EF27" s="91"/>
      <c r="EG27" s="91"/>
      <c r="EH27" s="91"/>
      <c r="EI27" s="91"/>
      <c r="EJ27" s="91"/>
      <c r="EK27" s="91"/>
      <c r="EL27" s="91"/>
      <c r="EM27" s="91"/>
      <c r="EN27" s="91"/>
      <c r="EO27" s="91"/>
      <c r="EP27" s="91"/>
      <c r="EQ27" s="91"/>
      <c r="ER27" s="91"/>
      <c r="ES27" s="91"/>
      <c r="ET27" s="91"/>
      <c r="EU27" s="91"/>
      <c r="EV27" s="91"/>
      <c r="EW27" s="64"/>
      <c r="EX27" s="72">
        <v>1977</v>
      </c>
      <c r="EY27" s="81"/>
      <c r="EZ27" s="81"/>
      <c r="FA27" s="81"/>
      <c r="FB27" s="80"/>
      <c r="FC27" s="81"/>
      <c r="FD27" s="81"/>
    </row>
    <row r="28" spans="1:160" ht="12" customHeight="1" x14ac:dyDescent="0.15">
      <c r="A28" s="4"/>
      <c r="B28" s="125"/>
      <c r="C28" s="119"/>
      <c r="D28" s="128"/>
      <c r="E28" s="131"/>
      <c r="F28" s="166"/>
      <c r="G28" s="134"/>
      <c r="H28" s="115"/>
      <c r="I28" s="117"/>
      <c r="J28" s="119"/>
      <c r="K28" s="119"/>
      <c r="L28" s="122"/>
      <c r="M28" s="99"/>
      <c r="N28" s="99"/>
      <c r="O28" s="101"/>
      <c r="P28" s="13">
        <v>4</v>
      </c>
      <c r="Q28" s="14"/>
      <c r="R28" s="13" t="str">
        <f>_xlfn.XLOOKUP(Q28, $AB$5:$AB$10, $AC$5:$AC$10, "", 0)</f>
        <v/>
      </c>
      <c r="S28" s="13" t="str">
        <f>IF(Q28="Ion Thruster", 5 * I28, _xlfn.XLOOKUP(Q28, $AB$5:$AB$10, $AD$5:$AD$10, "", 0))</f>
        <v/>
      </c>
      <c r="T28" s="15"/>
      <c r="U28" s="13" t="str">
        <f t="shared" si="42"/>
        <v/>
      </c>
      <c r="V28" s="13" t="str">
        <f t="shared" si="43"/>
        <v/>
      </c>
      <c r="W28" s="108"/>
      <c r="X28" s="110"/>
      <c r="Y28" s="44"/>
      <c r="Z28" s="5"/>
      <c r="AA28" s="82"/>
      <c r="AB28" s="64"/>
      <c r="AC28" s="64"/>
      <c r="AD28" s="64"/>
      <c r="AE28" s="159"/>
      <c r="AF28" s="62" t="s">
        <v>55</v>
      </c>
      <c r="AG28" s="66" t="e">
        <f>NA()</f>
        <v>#N/A</v>
      </c>
      <c r="AH28" s="66" t="e">
        <f>NA()</f>
        <v>#N/A</v>
      </c>
      <c r="AI28" s="66" t="e">
        <f>NA()</f>
        <v>#N/A</v>
      </c>
      <c r="AJ28" s="66" t="e">
        <f>NA()</f>
        <v>#N/A</v>
      </c>
      <c r="AK28" s="66" t="e">
        <f>NA()</f>
        <v>#N/A</v>
      </c>
      <c r="AL28" s="66" t="e">
        <f>NA()</f>
        <v>#N/A</v>
      </c>
      <c r="AM28" s="66" t="e">
        <f>NA()</f>
        <v>#N/A</v>
      </c>
      <c r="AN28" s="66" t="e">
        <f>NA()</f>
        <v>#N/A</v>
      </c>
      <c r="AO28" s="66" t="e">
        <f>NA()</f>
        <v>#N/A</v>
      </c>
      <c r="AP28" s="66" t="e">
        <f>NA()</f>
        <v>#N/A</v>
      </c>
      <c r="AQ28" s="66" t="e">
        <f>NA()</f>
        <v>#N/A</v>
      </c>
      <c r="AR28" s="66" t="e">
        <f>NA()</f>
        <v>#N/A</v>
      </c>
      <c r="AS28" s="66" t="e">
        <f>NA()</f>
        <v>#N/A</v>
      </c>
      <c r="AT28" s="66" t="e">
        <f>NA()</f>
        <v>#N/A</v>
      </c>
      <c r="AU28" s="66" t="e">
        <f>NA()</f>
        <v>#N/A</v>
      </c>
      <c r="AV28" s="66" t="e">
        <f>NA()</f>
        <v>#N/A</v>
      </c>
      <c r="AW28" s="66" t="e">
        <f>NA()</f>
        <v>#N/A</v>
      </c>
      <c r="AX28" s="66" t="e">
        <f>NA()</f>
        <v>#N/A</v>
      </c>
      <c r="AY28" s="66" t="e">
        <f>NA()</f>
        <v>#N/A</v>
      </c>
      <c r="AZ28" s="66" t="e">
        <f>NA()</f>
        <v>#N/A</v>
      </c>
      <c r="BA28" s="66" t="e">
        <f>NA()</f>
        <v>#N/A</v>
      </c>
      <c r="BB28" s="66" t="e">
        <f>NA()</f>
        <v>#N/A</v>
      </c>
      <c r="BC28" s="66">
        <v>5</v>
      </c>
      <c r="BD28" s="66">
        <v>5</v>
      </c>
      <c r="BE28" s="66" t="e">
        <f>NA()</f>
        <v>#N/A</v>
      </c>
      <c r="BF28" s="66" t="e">
        <f>NA()</f>
        <v>#N/A</v>
      </c>
      <c r="BG28" s="66" t="e">
        <f>NA()</f>
        <v>#N/A</v>
      </c>
      <c r="BH28" s="66" t="e">
        <f>NA()</f>
        <v>#N/A</v>
      </c>
      <c r="BI28" s="66" t="e">
        <f>NA()</f>
        <v>#N/A</v>
      </c>
      <c r="BJ28" s="66" t="e">
        <f>NA()</f>
        <v>#N/A</v>
      </c>
      <c r="BK28" s="66" t="e">
        <f>NA()</f>
        <v>#N/A</v>
      </c>
      <c r="BL28" s="66" t="e">
        <f>NA()</f>
        <v>#N/A</v>
      </c>
      <c r="BM28" s="66" t="e">
        <f>NA()</f>
        <v>#N/A</v>
      </c>
      <c r="BN28" s="66" t="e">
        <f>NA()</f>
        <v>#N/A</v>
      </c>
      <c r="BO28" s="66" t="e">
        <f>NA()</f>
        <v>#N/A</v>
      </c>
      <c r="BP28" s="66" t="e">
        <f>NA()</f>
        <v>#N/A</v>
      </c>
      <c r="BQ28" s="66" t="e">
        <f>NA()</f>
        <v>#N/A</v>
      </c>
      <c r="BR28" s="66" t="e">
        <f>NA()</f>
        <v>#N/A</v>
      </c>
      <c r="BS28" s="66" t="e">
        <f>NA()</f>
        <v>#N/A</v>
      </c>
      <c r="BT28" s="90"/>
      <c r="BU28" s="89" t="str">
        <f t="shared" si="10"/>
        <v>Callisto</v>
      </c>
      <c r="BV28" s="97"/>
      <c r="BW28" s="97"/>
      <c r="BX28" s="97"/>
      <c r="BY28" s="97"/>
      <c r="BZ28" s="97"/>
      <c r="CA28" s="97"/>
      <c r="CB28" s="97"/>
      <c r="CC28" s="97"/>
      <c r="CD28" s="97"/>
      <c r="CE28" s="97"/>
      <c r="CF28" s="97"/>
      <c r="CG28" s="97"/>
      <c r="CH28" s="97"/>
      <c r="CI28" s="97"/>
      <c r="CJ28" s="97"/>
      <c r="CK28" s="97"/>
      <c r="CL28" s="97"/>
      <c r="CM28" s="97"/>
      <c r="CN28" s="97"/>
      <c r="CO28" s="97"/>
      <c r="CP28" s="97"/>
      <c r="CQ28" s="97"/>
      <c r="CR28" s="97"/>
      <c r="CS28" s="96">
        <v>-1</v>
      </c>
      <c r="CT28" s="97"/>
      <c r="CU28" s="97"/>
      <c r="CV28" s="97"/>
      <c r="CW28" s="97"/>
      <c r="CX28" s="97"/>
      <c r="CY28" s="97"/>
      <c r="CZ28" s="97"/>
      <c r="DA28" s="97"/>
      <c r="DB28" s="97"/>
      <c r="DC28" s="97"/>
      <c r="DD28" s="97"/>
      <c r="DE28" s="97"/>
      <c r="DF28" s="97"/>
      <c r="DG28" s="97"/>
      <c r="DH28" s="97"/>
      <c r="DI28" s="62" t="str">
        <f t="shared" si="11"/>
        <v>Callisto</v>
      </c>
      <c r="DJ28" s="91"/>
      <c r="DK28" s="91"/>
      <c r="DL28" s="91"/>
      <c r="DM28" s="91"/>
      <c r="DN28" s="91"/>
      <c r="DO28" s="91"/>
      <c r="DP28" s="91"/>
      <c r="DQ28" s="91"/>
      <c r="DR28" s="91"/>
      <c r="DS28" s="91"/>
      <c r="DT28" s="91"/>
      <c r="DU28" s="91"/>
      <c r="DV28" s="91"/>
      <c r="DW28" s="91"/>
      <c r="DX28" s="91"/>
      <c r="DY28" s="91"/>
      <c r="DZ28" s="91"/>
      <c r="EA28" s="91"/>
      <c r="EB28" s="91"/>
      <c r="EC28" s="91"/>
      <c r="ED28" s="91"/>
      <c r="EE28" s="91"/>
      <c r="EF28" s="91"/>
      <c r="EG28" s="91"/>
      <c r="EH28" s="91"/>
      <c r="EI28" s="91"/>
      <c r="EJ28" s="91"/>
      <c r="EK28" s="91"/>
      <c r="EL28" s="91"/>
      <c r="EM28" s="91"/>
      <c r="EN28" s="91"/>
      <c r="EO28" s="91"/>
      <c r="EP28" s="91"/>
      <c r="EQ28" s="91"/>
      <c r="ER28" s="91"/>
      <c r="ES28" s="91"/>
      <c r="ET28" s="91"/>
      <c r="EU28" s="91"/>
      <c r="EV28" s="91"/>
      <c r="EW28" s="64"/>
      <c r="EX28" s="72">
        <v>1978</v>
      </c>
      <c r="EY28" s="81"/>
      <c r="EZ28" s="81"/>
      <c r="FA28" s="81"/>
      <c r="FB28" s="80"/>
      <c r="FC28" s="81"/>
      <c r="FD28" s="81"/>
    </row>
    <row r="29" spans="1:160" ht="12" customHeight="1" x14ac:dyDescent="0.15">
      <c r="A29" s="4"/>
      <c r="B29" s="143"/>
      <c r="C29" s="141"/>
      <c r="D29" s="144"/>
      <c r="E29" s="145"/>
      <c r="F29" s="167"/>
      <c r="G29" s="146"/>
      <c r="H29" s="115"/>
      <c r="I29" s="140"/>
      <c r="J29" s="141"/>
      <c r="K29" s="141"/>
      <c r="L29" s="142"/>
      <c r="M29" s="136"/>
      <c r="N29" s="136"/>
      <c r="O29" s="114"/>
      <c r="P29" s="137"/>
      <c r="Q29" s="138"/>
      <c r="R29" s="138"/>
      <c r="S29" s="139"/>
      <c r="T29" s="16" t="s">
        <v>47</v>
      </c>
      <c r="U29" s="17" t="str">
        <f t="shared" ref="U29" si="44">IF(O25="","",O25+SUM(U25:U28))</f>
        <v/>
      </c>
      <c r="V29" s="17" t="str">
        <f>IF(B25="", "", SUM(V25:V28))</f>
        <v/>
      </c>
      <c r="W29" s="18" t="s">
        <v>41</v>
      </c>
      <c r="X29" s="19" t="str">
        <f t="shared" ref="X29" si="45">IF($B25="","",IF(V29 &gt;= X27, "Y", "N"))</f>
        <v/>
      </c>
      <c r="Y29" s="46"/>
      <c r="Z29" s="5"/>
      <c r="AA29" s="82"/>
      <c r="AB29" s="64"/>
      <c r="AC29" s="64"/>
      <c r="AD29" s="64"/>
      <c r="AE29" s="159"/>
      <c r="AF29" s="62" t="s">
        <v>56</v>
      </c>
      <c r="AG29" s="66" t="e">
        <f>NA()</f>
        <v>#N/A</v>
      </c>
      <c r="AH29" s="66" t="e">
        <f>NA()</f>
        <v>#N/A</v>
      </c>
      <c r="AI29" s="66" t="e">
        <f>NA()</f>
        <v>#N/A</v>
      </c>
      <c r="AJ29" s="66" t="e">
        <f>NA()</f>
        <v>#N/A</v>
      </c>
      <c r="AK29" s="66" t="e">
        <f>NA()</f>
        <v>#N/A</v>
      </c>
      <c r="AL29" s="66" t="e">
        <f>NA()</f>
        <v>#N/A</v>
      </c>
      <c r="AM29" s="66" t="e">
        <f>NA()</f>
        <v>#N/A</v>
      </c>
      <c r="AN29" s="66" t="e">
        <f>NA()</f>
        <v>#N/A</v>
      </c>
      <c r="AO29" s="66" t="e">
        <f>NA()</f>
        <v>#N/A</v>
      </c>
      <c r="AP29" s="66" t="e">
        <f>NA()</f>
        <v>#N/A</v>
      </c>
      <c r="AQ29" s="66" t="e">
        <f>NA()</f>
        <v>#N/A</v>
      </c>
      <c r="AR29" s="66" t="e">
        <f>NA()</f>
        <v>#N/A</v>
      </c>
      <c r="AS29" s="66" t="e">
        <f>NA()</f>
        <v>#N/A</v>
      </c>
      <c r="AT29" s="66" t="e">
        <f>NA()</f>
        <v>#N/A</v>
      </c>
      <c r="AU29" s="66" t="e">
        <f>NA()</f>
        <v>#N/A</v>
      </c>
      <c r="AV29" s="66" t="e">
        <f>NA()</f>
        <v>#N/A</v>
      </c>
      <c r="AW29" s="66" t="e">
        <f>NA()</f>
        <v>#N/A</v>
      </c>
      <c r="AX29" s="66" t="e">
        <f>NA()</f>
        <v>#N/A</v>
      </c>
      <c r="AY29" s="66" t="e">
        <f>NA()</f>
        <v>#N/A</v>
      </c>
      <c r="AZ29" s="66" t="e">
        <f>NA()</f>
        <v>#N/A</v>
      </c>
      <c r="BA29" s="66" t="e">
        <f>NA()</f>
        <v>#N/A</v>
      </c>
      <c r="BB29" s="66" t="e">
        <f>NA()</f>
        <v>#N/A</v>
      </c>
      <c r="BC29" s="66" t="e">
        <f>NA()</f>
        <v>#N/A</v>
      </c>
      <c r="BD29" s="66">
        <v>2</v>
      </c>
      <c r="BE29" s="66" t="e">
        <f>NA()</f>
        <v>#N/A</v>
      </c>
      <c r="BF29" s="66" t="e">
        <f>NA()</f>
        <v>#N/A</v>
      </c>
      <c r="BG29" s="66" t="e">
        <f>NA()</f>
        <v>#N/A</v>
      </c>
      <c r="BH29" s="66" t="e">
        <f>NA()</f>
        <v>#N/A</v>
      </c>
      <c r="BI29" s="66" t="e">
        <f>NA()</f>
        <v>#N/A</v>
      </c>
      <c r="BJ29" s="66" t="e">
        <f>NA()</f>
        <v>#N/A</v>
      </c>
      <c r="BK29" s="66" t="e">
        <f>NA()</f>
        <v>#N/A</v>
      </c>
      <c r="BL29" s="66" t="e">
        <f>NA()</f>
        <v>#N/A</v>
      </c>
      <c r="BM29" s="66" t="e">
        <f>NA()</f>
        <v>#N/A</v>
      </c>
      <c r="BN29" s="66" t="e">
        <f>NA()</f>
        <v>#N/A</v>
      </c>
      <c r="BO29" s="66" t="e">
        <f>NA()</f>
        <v>#N/A</v>
      </c>
      <c r="BP29" s="66" t="e">
        <f>NA()</f>
        <v>#N/A</v>
      </c>
      <c r="BQ29" s="66" t="e">
        <f>NA()</f>
        <v>#N/A</v>
      </c>
      <c r="BR29" s="66" t="e">
        <f>NA()</f>
        <v>#N/A</v>
      </c>
      <c r="BS29" s="66" t="e">
        <f>NA()</f>
        <v>#N/A</v>
      </c>
      <c r="BT29" s="90"/>
      <c r="BU29" s="89" t="str">
        <f t="shared" si="10"/>
        <v>Europa</v>
      </c>
      <c r="BV29" s="97"/>
      <c r="BW29" s="97"/>
      <c r="BX29" s="97"/>
      <c r="BY29" s="97"/>
      <c r="BZ29" s="97"/>
      <c r="CA29" s="97"/>
      <c r="CB29" s="97"/>
      <c r="CC29" s="97"/>
      <c r="CD29" s="97"/>
      <c r="CE29" s="97"/>
      <c r="CF29" s="97"/>
      <c r="CG29" s="97"/>
      <c r="CH29" s="97"/>
      <c r="CI29" s="97"/>
      <c r="CJ29" s="97"/>
      <c r="CK29" s="97"/>
      <c r="CL29" s="97"/>
      <c r="CM29" s="97"/>
      <c r="CN29" s="97"/>
      <c r="CO29" s="97"/>
      <c r="CP29" s="97"/>
      <c r="CQ29" s="97"/>
      <c r="CR29" s="97"/>
      <c r="CS29" s="96">
        <v>-1</v>
      </c>
      <c r="CT29" s="97"/>
      <c r="CU29" s="97"/>
      <c r="CV29" s="97"/>
      <c r="CW29" s="97"/>
      <c r="CX29" s="97"/>
      <c r="CY29" s="97"/>
      <c r="CZ29" s="97"/>
      <c r="DA29" s="97"/>
      <c r="DB29" s="97"/>
      <c r="DC29" s="97"/>
      <c r="DD29" s="97"/>
      <c r="DE29" s="97"/>
      <c r="DF29" s="97"/>
      <c r="DG29" s="97"/>
      <c r="DH29" s="97"/>
      <c r="DI29" s="62" t="str">
        <f t="shared" si="11"/>
        <v>Europa</v>
      </c>
      <c r="DJ29" s="91"/>
      <c r="DK29" s="91"/>
      <c r="DL29" s="91"/>
      <c r="DM29" s="91"/>
      <c r="DN29" s="91"/>
      <c r="DO29" s="91"/>
      <c r="DP29" s="91"/>
      <c r="DQ29" s="91"/>
      <c r="DR29" s="91"/>
      <c r="DS29" s="91"/>
      <c r="DT29" s="91"/>
      <c r="DU29" s="91"/>
      <c r="DV29" s="91"/>
      <c r="DW29" s="91"/>
      <c r="DX29" s="91"/>
      <c r="DY29" s="91"/>
      <c r="DZ29" s="91"/>
      <c r="EA29" s="91"/>
      <c r="EB29" s="91"/>
      <c r="EC29" s="91"/>
      <c r="ED29" s="91"/>
      <c r="EE29" s="91"/>
      <c r="EF29" s="91"/>
      <c r="EG29" s="91"/>
      <c r="EH29" s="91"/>
      <c r="EI29" s="91"/>
      <c r="EJ29" s="91"/>
      <c r="EK29" s="91"/>
      <c r="EL29" s="91"/>
      <c r="EM29" s="91"/>
      <c r="EN29" s="91"/>
      <c r="EO29" s="91"/>
      <c r="EP29" s="91"/>
      <c r="EQ29" s="91"/>
      <c r="ER29" s="91"/>
      <c r="ES29" s="91"/>
      <c r="ET29" s="91"/>
      <c r="EU29" s="91"/>
      <c r="EV29" s="91"/>
      <c r="EW29" s="64"/>
      <c r="EX29" s="72">
        <v>1979</v>
      </c>
      <c r="EY29" s="81"/>
      <c r="EZ29" s="81"/>
      <c r="FA29" s="81"/>
      <c r="FB29" s="80"/>
      <c r="FC29" s="81"/>
      <c r="FD29" s="81"/>
    </row>
    <row r="30" spans="1:160" ht="12" customHeight="1" x14ac:dyDescent="0.15">
      <c r="A30" s="4"/>
      <c r="B30" s="124"/>
      <c r="C30" s="98" t="str">
        <f t="shared" ref="C30" si="46">IF(B30="", "", "to")</f>
        <v/>
      </c>
      <c r="D30" s="127"/>
      <c r="E30" s="130" t="str">
        <f t="shared" ref="E30" si="47">IF(B30="","",IF(BT30&lt;0,BT30,""))</f>
        <v/>
      </c>
      <c r="F30" s="121" t="s">
        <v>85</v>
      </c>
      <c r="G30" s="133" t="str">
        <f t="shared" ref="G30" si="48">IF(B30="","",IF(OR(BT30&gt;0,AND(BT30&lt;0,F30="Y")),ABS(BT30),0))</f>
        <v/>
      </c>
      <c r="H30" s="115"/>
      <c r="I30" s="117" t="str">
        <f t="shared" ref="I30" si="49">IF(B30="","",ROUNDUP(G30*H30,0))</f>
        <v/>
      </c>
      <c r="J30" s="119" t="str" cm="1">
        <f t="array" ref="J30">IF(B30="", "", _xlfn.XLOOKUP(B30, Origins, _xlfn.XLOOKUP(D30, Destinations, Maneuver_Difficulties,"")))</f>
        <v/>
      </c>
      <c r="K30" s="119" t="str">
        <f t="shared" ref="K30" si="50">IF(AND(H30&lt;1, H30&gt;0), ROUNDUP(J30/H30, 0), J30)</f>
        <v/>
      </c>
      <c r="L30" s="121"/>
      <c r="M30" s="98" t="str">
        <f>IF(B30="","",IF(ISNA(FB30),"-",IF(AND(L30-FC30 &gt;= 0, MOD(L30-FC30,FD30)=0),"Y","N")))</f>
        <v/>
      </c>
      <c r="N30" s="98" t="str">
        <f t="shared" ref="N30" si="51">IF(L30="", "", L30+I30)</f>
        <v/>
      </c>
      <c r="O30" s="101"/>
      <c r="P30" s="13">
        <v>1</v>
      </c>
      <c r="Q30" s="14"/>
      <c r="R30" s="13" t="str">
        <f>_xlfn.XLOOKUP(Q30, $AB$5:$AB$10, $AC$5:$AC$10, "", 0)</f>
        <v/>
      </c>
      <c r="S30" s="13" t="str">
        <f>IF(Q30="Ion Thruster", 5 * I30, _xlfn.XLOOKUP(Q30, $AB$5:$AB$10, $AD$5:$AD$10, "", 0))</f>
        <v/>
      </c>
      <c r="T30" s="15"/>
      <c r="U30" s="13" t="str">
        <f t="shared" ref="U30:U33" si="52">IF(R30="", "", R30*T30)</f>
        <v/>
      </c>
      <c r="V30" s="13" t="str">
        <f t="shared" ref="V30:V33" si="53">IF(S30="", "", S30*T30)</f>
        <v/>
      </c>
      <c r="W30" s="103"/>
      <c r="X30" s="104"/>
      <c r="Y30" s="43"/>
      <c r="Z30" s="5"/>
      <c r="AA30" s="82"/>
      <c r="AB30" s="64"/>
      <c r="AC30" s="64"/>
      <c r="AD30" s="64"/>
      <c r="AE30" s="159"/>
      <c r="AF30" s="62" t="s">
        <v>57</v>
      </c>
      <c r="AG30" s="66" t="e">
        <f>NA()</f>
        <v>#N/A</v>
      </c>
      <c r="AH30" s="66" t="e">
        <f>NA()</f>
        <v>#N/A</v>
      </c>
      <c r="AI30" s="66" t="e">
        <f>NA()</f>
        <v>#N/A</v>
      </c>
      <c r="AJ30" s="66" t="e">
        <f>NA()</f>
        <v>#N/A</v>
      </c>
      <c r="AK30" s="66" t="e">
        <f>NA()</f>
        <v>#N/A</v>
      </c>
      <c r="AL30" s="66" t="e">
        <f>NA()</f>
        <v>#N/A</v>
      </c>
      <c r="AM30" s="66" t="e">
        <f>NA()</f>
        <v>#N/A</v>
      </c>
      <c r="AN30" s="66" t="e">
        <f>NA()</f>
        <v>#N/A</v>
      </c>
      <c r="AO30" s="66" t="e">
        <f>NA()</f>
        <v>#N/A</v>
      </c>
      <c r="AP30" s="66" t="e">
        <f>NA()</f>
        <v>#N/A</v>
      </c>
      <c r="AQ30" s="66" t="e">
        <f>NA()</f>
        <v>#N/A</v>
      </c>
      <c r="AR30" s="66" t="e">
        <f>NA()</f>
        <v>#N/A</v>
      </c>
      <c r="AS30" s="66" t="e">
        <f>NA()</f>
        <v>#N/A</v>
      </c>
      <c r="AT30" s="66" t="e">
        <f>NA()</f>
        <v>#N/A</v>
      </c>
      <c r="AU30" s="66" t="e">
        <f>NA()</f>
        <v>#N/A</v>
      </c>
      <c r="AV30" s="66" t="e">
        <f>NA()</f>
        <v>#N/A</v>
      </c>
      <c r="AW30" s="66" t="e">
        <f>NA()</f>
        <v>#N/A</v>
      </c>
      <c r="AX30" s="66" t="e">
        <f>NA()</f>
        <v>#N/A</v>
      </c>
      <c r="AY30" s="66" t="e">
        <f>NA()</f>
        <v>#N/A</v>
      </c>
      <c r="AZ30" s="66" t="e">
        <f>NA()</f>
        <v>#N/A</v>
      </c>
      <c r="BA30" s="66" t="e">
        <f>NA()</f>
        <v>#N/A</v>
      </c>
      <c r="BB30" s="66" t="e">
        <f>NA()</f>
        <v>#N/A</v>
      </c>
      <c r="BC30" s="66" t="e">
        <f>NA()</f>
        <v>#N/A</v>
      </c>
      <c r="BD30" s="66">
        <v>3</v>
      </c>
      <c r="BE30" s="66" t="e">
        <f>NA()</f>
        <v>#N/A</v>
      </c>
      <c r="BF30" s="66" t="e">
        <f>NA()</f>
        <v>#N/A</v>
      </c>
      <c r="BG30" s="66" t="e">
        <f>NA()</f>
        <v>#N/A</v>
      </c>
      <c r="BH30" s="66" t="e">
        <f>NA()</f>
        <v>#N/A</v>
      </c>
      <c r="BI30" s="66">
        <v>2</v>
      </c>
      <c r="BJ30" s="66" t="e">
        <f>NA()</f>
        <v>#N/A</v>
      </c>
      <c r="BK30" s="66" t="e">
        <f>NA()</f>
        <v>#N/A</v>
      </c>
      <c r="BL30" s="66" t="e">
        <f>NA()</f>
        <v>#N/A</v>
      </c>
      <c r="BM30" s="66" t="e">
        <f>NA()</f>
        <v>#N/A</v>
      </c>
      <c r="BN30" s="66" t="e">
        <f>NA()</f>
        <v>#N/A</v>
      </c>
      <c r="BO30" s="66" t="e">
        <f>NA()</f>
        <v>#N/A</v>
      </c>
      <c r="BP30" s="66" t="e">
        <f>NA()</f>
        <v>#N/A</v>
      </c>
      <c r="BQ30" s="66" t="e">
        <f>NA()</f>
        <v>#N/A</v>
      </c>
      <c r="BR30" s="66" t="e">
        <f>NA()</f>
        <v>#N/A</v>
      </c>
      <c r="BS30" s="66" t="e">
        <f>NA()</f>
        <v>#N/A</v>
      </c>
      <c r="BT30" s="94" t="e" cm="1">
        <f t="array" ref="BT30">_xlfn.XLOOKUP(B30,Origins,_xlfn.XLOOKUP(D30,Destinations,Maneuver_Years))</f>
        <v>#N/A</v>
      </c>
      <c r="BU30" s="89" t="str">
        <f t="shared" si="10"/>
        <v>Ganymede Orbit</v>
      </c>
      <c r="BV30" s="97"/>
      <c r="BW30" s="97"/>
      <c r="BX30" s="97"/>
      <c r="BY30" s="97"/>
      <c r="BZ30" s="97"/>
      <c r="CA30" s="97"/>
      <c r="CB30" s="97"/>
      <c r="CC30" s="97"/>
      <c r="CD30" s="97"/>
      <c r="CE30" s="97"/>
      <c r="CF30" s="97"/>
      <c r="CG30" s="97"/>
      <c r="CH30" s="97"/>
      <c r="CI30" s="97"/>
      <c r="CJ30" s="97"/>
      <c r="CK30" s="97"/>
      <c r="CL30" s="97"/>
      <c r="CM30" s="97"/>
      <c r="CN30" s="97"/>
      <c r="CO30" s="97"/>
      <c r="CP30" s="97"/>
      <c r="CQ30" s="97"/>
      <c r="CR30" s="97"/>
      <c r="CS30" s="96">
        <v>-1</v>
      </c>
      <c r="CT30" s="97"/>
      <c r="CU30" s="97"/>
      <c r="CV30" s="97"/>
      <c r="CW30" s="97"/>
      <c r="CX30" s="97"/>
      <c r="CY30" s="97"/>
      <c r="CZ30" s="97"/>
      <c r="DA30" s="97"/>
      <c r="DB30" s="97"/>
      <c r="DC30" s="97"/>
      <c r="DD30" s="97"/>
      <c r="DE30" s="97"/>
      <c r="DF30" s="97"/>
      <c r="DG30" s="97"/>
      <c r="DH30" s="97"/>
      <c r="DI30" s="62" t="str">
        <f t="shared" si="11"/>
        <v>Ganymede Orbit</v>
      </c>
      <c r="DJ30" s="91"/>
      <c r="DK30" s="91"/>
      <c r="DL30" s="91"/>
      <c r="DM30" s="91"/>
      <c r="DN30" s="91"/>
      <c r="DO30" s="91"/>
      <c r="DP30" s="91"/>
      <c r="DQ30" s="91"/>
      <c r="DR30" s="91"/>
      <c r="DS30" s="91"/>
      <c r="DT30" s="91"/>
      <c r="DU30" s="91"/>
      <c r="DV30" s="91"/>
      <c r="DW30" s="91"/>
      <c r="DX30" s="91"/>
      <c r="DY30" s="91"/>
      <c r="DZ30" s="91"/>
      <c r="EA30" s="91"/>
      <c r="EB30" s="91"/>
      <c r="EC30" s="91"/>
      <c r="ED30" s="91"/>
      <c r="EE30" s="91"/>
      <c r="EF30" s="91"/>
      <c r="EG30" s="91"/>
      <c r="EH30" s="91"/>
      <c r="EI30" s="91"/>
      <c r="EJ30" s="91"/>
      <c r="EK30" s="91"/>
      <c r="EL30" s="91"/>
      <c r="EM30" s="91"/>
      <c r="EN30" s="91"/>
      <c r="EO30" s="91"/>
      <c r="EP30" s="91"/>
      <c r="EQ30" s="91"/>
      <c r="ER30" s="91"/>
      <c r="ES30" s="91"/>
      <c r="ET30" s="91"/>
      <c r="EU30" s="91"/>
      <c r="EV30" s="91"/>
      <c r="EW30" s="64"/>
      <c r="EX30" s="72">
        <v>1980</v>
      </c>
      <c r="EY30" s="81"/>
      <c r="EZ30" s="81"/>
      <c r="FA30" s="81"/>
      <c r="FB30" s="80" t="e">
        <f>_xlfn.XLOOKUP(_xlfn.CONCAT($B30, ",", $D30), $EY$5:$EY$12, $EY$5:$EY$12)</f>
        <v>#N/A</v>
      </c>
      <c r="FC30" s="80" t="e">
        <f>_xlfn.XLOOKUP($FB30, $EY$5:$EY$12, $EZ$5:$EZ$12)</f>
        <v>#N/A</v>
      </c>
      <c r="FD30" s="80" t="e">
        <f>_xlfn.XLOOKUP($FB30, $EY$5:$EY$12, $FA$5:$FA$12)</f>
        <v>#N/A</v>
      </c>
    </row>
    <row r="31" spans="1:160" ht="12" customHeight="1" x14ac:dyDescent="0.15">
      <c r="A31" s="4"/>
      <c r="B31" s="125"/>
      <c r="C31" s="119"/>
      <c r="D31" s="128"/>
      <c r="E31" s="131"/>
      <c r="F31" s="166"/>
      <c r="G31" s="134"/>
      <c r="H31" s="115"/>
      <c r="I31" s="117"/>
      <c r="J31" s="119"/>
      <c r="K31" s="119"/>
      <c r="L31" s="122"/>
      <c r="M31" s="99"/>
      <c r="N31" s="99"/>
      <c r="O31" s="101"/>
      <c r="P31" s="13">
        <v>2</v>
      </c>
      <c r="Q31" s="14"/>
      <c r="R31" s="13" t="str">
        <f>_xlfn.XLOOKUP(Q31, $AB$5:$AB$10, $AC$5:$AC$10, "", 0)</f>
        <v/>
      </c>
      <c r="S31" s="13" t="str">
        <f>IF(Q31="Ion Thruster", 5 * I31, _xlfn.XLOOKUP(Q31, $AB$5:$AB$10, $AD$5:$AD$10, "", 0))</f>
        <v/>
      </c>
      <c r="T31" s="15"/>
      <c r="U31" s="13" t="str">
        <f t="shared" si="52"/>
        <v/>
      </c>
      <c r="V31" s="13" t="str">
        <f t="shared" si="53"/>
        <v/>
      </c>
      <c r="W31" s="105"/>
      <c r="X31" s="106"/>
      <c r="Y31" s="44"/>
      <c r="Z31" s="5"/>
      <c r="AA31" s="82"/>
      <c r="AB31" s="64"/>
      <c r="AC31" s="64"/>
      <c r="AD31" s="64"/>
      <c r="AE31" s="159"/>
      <c r="AF31" s="62" t="s">
        <v>59</v>
      </c>
      <c r="AG31" s="66" t="e">
        <f>NA()</f>
        <v>#N/A</v>
      </c>
      <c r="AH31" s="66" t="e">
        <f>NA()</f>
        <v>#N/A</v>
      </c>
      <c r="AI31" s="66" t="e">
        <f>NA()</f>
        <v>#N/A</v>
      </c>
      <c r="AJ31" s="66" t="e">
        <f>NA()</f>
        <v>#N/A</v>
      </c>
      <c r="AK31" s="66" t="e">
        <f>NA()</f>
        <v>#N/A</v>
      </c>
      <c r="AL31" s="66" t="e">
        <f>NA()</f>
        <v>#N/A</v>
      </c>
      <c r="AM31" s="66" t="e">
        <f>NA()</f>
        <v>#N/A</v>
      </c>
      <c r="AN31" s="66" t="e">
        <f>NA()</f>
        <v>#N/A</v>
      </c>
      <c r="AO31" s="66" t="e">
        <f>NA()</f>
        <v>#N/A</v>
      </c>
      <c r="AP31" s="66" t="e">
        <f>NA()</f>
        <v>#N/A</v>
      </c>
      <c r="AQ31" s="66" t="e">
        <f>NA()</f>
        <v>#N/A</v>
      </c>
      <c r="AR31" s="66" t="e">
        <f>NA()</f>
        <v>#N/A</v>
      </c>
      <c r="AS31" s="66" t="e">
        <f>NA()</f>
        <v>#N/A</v>
      </c>
      <c r="AT31" s="66" t="e">
        <f>NA()</f>
        <v>#N/A</v>
      </c>
      <c r="AU31" s="66" t="e">
        <f>NA()</f>
        <v>#N/A</v>
      </c>
      <c r="AV31" s="66" t="e">
        <f>NA()</f>
        <v>#N/A</v>
      </c>
      <c r="AW31" s="66" t="e">
        <f>NA()</f>
        <v>#N/A</v>
      </c>
      <c r="AX31" s="66" t="e">
        <f>NA()</f>
        <v>#N/A</v>
      </c>
      <c r="AY31" s="66" t="e">
        <f>NA()</f>
        <v>#N/A</v>
      </c>
      <c r="AZ31" s="66" t="e">
        <f>NA()</f>
        <v>#N/A</v>
      </c>
      <c r="BA31" s="66" t="e">
        <f>NA()</f>
        <v>#N/A</v>
      </c>
      <c r="BB31" s="66" t="e">
        <f>NA()</f>
        <v>#N/A</v>
      </c>
      <c r="BC31" s="66" t="e">
        <f>NA()</f>
        <v>#N/A</v>
      </c>
      <c r="BD31" s="66" t="e">
        <f>NA()</f>
        <v>#N/A</v>
      </c>
      <c r="BE31" s="66" t="e">
        <f>NA()</f>
        <v>#N/A</v>
      </c>
      <c r="BF31" s="66" t="e">
        <f>NA()</f>
        <v>#N/A</v>
      </c>
      <c r="BG31" s="66" t="e">
        <f>NA()</f>
        <v>#N/A</v>
      </c>
      <c r="BH31" s="66">
        <v>2</v>
      </c>
      <c r="BI31" s="66" t="e">
        <f>NA()</f>
        <v>#N/A</v>
      </c>
      <c r="BJ31" s="66" t="e">
        <f>NA()</f>
        <v>#N/A</v>
      </c>
      <c r="BK31" s="66" t="e">
        <f>NA()</f>
        <v>#N/A</v>
      </c>
      <c r="BL31" s="66" t="e">
        <f>NA()</f>
        <v>#N/A</v>
      </c>
      <c r="BM31" s="66" t="e">
        <f>NA()</f>
        <v>#N/A</v>
      </c>
      <c r="BN31" s="66" t="e">
        <f>NA()</f>
        <v>#N/A</v>
      </c>
      <c r="BO31" s="66" t="e">
        <f>NA()</f>
        <v>#N/A</v>
      </c>
      <c r="BP31" s="66" t="e">
        <f>NA()</f>
        <v>#N/A</v>
      </c>
      <c r="BQ31" s="66" t="e">
        <f>NA()</f>
        <v>#N/A</v>
      </c>
      <c r="BR31" s="66" t="e">
        <f>NA()</f>
        <v>#N/A</v>
      </c>
      <c r="BS31" s="66" t="e">
        <f>NA()</f>
        <v>#N/A</v>
      </c>
      <c r="BT31" s="93"/>
      <c r="BU31" s="89" t="str">
        <f t="shared" si="10"/>
        <v>Ganymede</v>
      </c>
      <c r="BV31" s="97"/>
      <c r="BW31" s="97"/>
      <c r="BX31" s="97"/>
      <c r="BY31" s="97"/>
      <c r="BZ31" s="97"/>
      <c r="CA31" s="97"/>
      <c r="CB31" s="97"/>
      <c r="CC31" s="97"/>
      <c r="CD31" s="97"/>
      <c r="CE31" s="97"/>
      <c r="CF31" s="97"/>
      <c r="CG31" s="97"/>
      <c r="CH31" s="97"/>
      <c r="CI31" s="97"/>
      <c r="CJ31" s="97"/>
      <c r="CK31" s="97"/>
      <c r="CL31" s="97"/>
      <c r="CM31" s="97"/>
      <c r="CN31" s="97"/>
      <c r="CO31" s="97"/>
      <c r="CP31" s="97"/>
      <c r="CQ31" s="97"/>
      <c r="CR31" s="97"/>
      <c r="CS31" s="97"/>
      <c r="CT31" s="97"/>
      <c r="CU31" s="97"/>
      <c r="CV31" s="97"/>
      <c r="CW31" s="97"/>
      <c r="CX31" s="97"/>
      <c r="CY31" s="97"/>
      <c r="CZ31" s="97"/>
      <c r="DA31" s="97"/>
      <c r="DB31" s="97"/>
      <c r="DC31" s="97"/>
      <c r="DD31" s="97"/>
      <c r="DE31" s="97"/>
      <c r="DF31" s="97"/>
      <c r="DG31" s="97"/>
      <c r="DH31" s="97"/>
      <c r="DI31" s="62" t="str">
        <f t="shared" si="11"/>
        <v>Ganymede</v>
      </c>
      <c r="DJ31" s="91"/>
      <c r="DK31" s="91"/>
      <c r="DL31" s="91"/>
      <c r="DM31" s="91"/>
      <c r="DN31" s="91"/>
      <c r="DO31" s="91"/>
      <c r="DP31" s="91"/>
      <c r="DQ31" s="91"/>
      <c r="DR31" s="91"/>
      <c r="DS31" s="91"/>
      <c r="DT31" s="91"/>
      <c r="DU31" s="91"/>
      <c r="DV31" s="91"/>
      <c r="DW31" s="91"/>
      <c r="DX31" s="91"/>
      <c r="DY31" s="91"/>
      <c r="DZ31" s="91"/>
      <c r="EA31" s="91"/>
      <c r="EB31" s="91"/>
      <c r="EC31" s="91"/>
      <c r="ED31" s="91"/>
      <c r="EE31" s="91"/>
      <c r="EF31" s="91"/>
      <c r="EG31" s="91"/>
      <c r="EH31" s="91"/>
      <c r="EI31" s="91"/>
      <c r="EJ31" s="91"/>
      <c r="EK31" s="91"/>
      <c r="EL31" s="91"/>
      <c r="EM31" s="91"/>
      <c r="EN31" s="91"/>
      <c r="EO31" s="91"/>
      <c r="EP31" s="91"/>
      <c r="EQ31" s="91"/>
      <c r="ER31" s="91"/>
      <c r="ES31" s="91"/>
      <c r="ET31" s="91"/>
      <c r="EU31" s="91"/>
      <c r="EV31" s="91"/>
      <c r="EW31" s="64"/>
      <c r="EX31" s="72">
        <v>1981</v>
      </c>
      <c r="EY31" s="81"/>
      <c r="EZ31" s="81"/>
      <c r="FA31" s="81"/>
      <c r="FB31" s="80"/>
      <c r="FC31" s="81"/>
      <c r="FD31" s="81"/>
    </row>
    <row r="32" spans="1:160" ht="12" customHeight="1" x14ac:dyDescent="0.15">
      <c r="A32" s="4"/>
      <c r="B32" s="125"/>
      <c r="C32" s="119"/>
      <c r="D32" s="128"/>
      <c r="E32" s="131"/>
      <c r="F32" s="166"/>
      <c r="G32" s="134"/>
      <c r="H32" s="115"/>
      <c r="I32" s="117"/>
      <c r="J32" s="119"/>
      <c r="K32" s="119"/>
      <c r="L32" s="122"/>
      <c r="M32" s="99"/>
      <c r="N32" s="99"/>
      <c r="O32" s="101"/>
      <c r="P32" s="13">
        <v>3</v>
      </c>
      <c r="Q32" s="14"/>
      <c r="R32" s="13" t="str">
        <f>_xlfn.XLOOKUP(Q32, $AB$5:$AB$10, $AC$5:$AC$10, "", 0)</f>
        <v/>
      </c>
      <c r="S32" s="13" t="str">
        <f>IF(Q32="Ion Thruster", 5 * I32, _xlfn.XLOOKUP(Q32, $AB$5:$AB$10, $AD$5:$AD$10, "", 0))</f>
        <v/>
      </c>
      <c r="T32" s="15"/>
      <c r="U32" s="13" t="str">
        <f t="shared" si="52"/>
        <v/>
      </c>
      <c r="V32" s="13" t="str">
        <f t="shared" si="53"/>
        <v/>
      </c>
      <c r="W32" s="107" t="s">
        <v>48</v>
      </c>
      <c r="X32" s="109" t="str">
        <f>IF(B30="", "", K30*U34)</f>
        <v/>
      </c>
      <c r="Y32" s="45"/>
      <c r="Z32" s="5"/>
      <c r="AA32" s="82"/>
      <c r="AB32" s="64"/>
      <c r="AC32" s="64"/>
      <c r="AD32" s="64"/>
      <c r="AE32" s="159"/>
      <c r="AF32" s="62" t="s">
        <v>58</v>
      </c>
      <c r="AG32" s="66" t="e">
        <f>NA()</f>
        <v>#N/A</v>
      </c>
      <c r="AH32" s="66" t="e">
        <f>NA()</f>
        <v>#N/A</v>
      </c>
      <c r="AI32" s="66" t="e">
        <f>NA()</f>
        <v>#N/A</v>
      </c>
      <c r="AJ32" s="66" t="e">
        <f>NA()</f>
        <v>#N/A</v>
      </c>
      <c r="AK32" s="66" t="e">
        <f>NA()</f>
        <v>#N/A</v>
      </c>
      <c r="AL32" s="66" t="e">
        <f>NA()</f>
        <v>#N/A</v>
      </c>
      <c r="AM32" s="66" t="e">
        <f>NA()</f>
        <v>#N/A</v>
      </c>
      <c r="AN32" s="66" t="e">
        <f>NA()</f>
        <v>#N/A</v>
      </c>
      <c r="AO32" s="66" t="e">
        <f>NA()</f>
        <v>#N/A</v>
      </c>
      <c r="AP32" s="66" t="e">
        <f>NA()</f>
        <v>#N/A</v>
      </c>
      <c r="AQ32" s="66" t="e">
        <f>NA()</f>
        <v>#N/A</v>
      </c>
      <c r="AR32" s="66" t="e">
        <f>NA()</f>
        <v>#N/A</v>
      </c>
      <c r="AS32" s="66" t="e">
        <f>NA()</f>
        <v>#N/A</v>
      </c>
      <c r="AT32" s="66" t="e">
        <f>NA()</f>
        <v>#N/A</v>
      </c>
      <c r="AU32" s="66" t="e">
        <f>NA()</f>
        <v>#N/A</v>
      </c>
      <c r="AV32" s="66" t="e">
        <f>NA()</f>
        <v>#N/A</v>
      </c>
      <c r="AW32" s="66" t="e">
        <f>NA()</f>
        <v>#N/A</v>
      </c>
      <c r="AX32" s="66" t="e">
        <f>NA()</f>
        <v>#N/A</v>
      </c>
      <c r="AY32" s="66" t="e">
        <f>NA()</f>
        <v>#N/A</v>
      </c>
      <c r="AZ32" s="66" t="e">
        <f>NA()</f>
        <v>#N/A</v>
      </c>
      <c r="BA32" s="66" t="e">
        <f>NA()</f>
        <v>#N/A</v>
      </c>
      <c r="BB32" s="66" t="e">
        <f>NA()</f>
        <v>#N/A</v>
      </c>
      <c r="BC32" s="66" t="e">
        <f>NA()</f>
        <v>#N/A</v>
      </c>
      <c r="BD32" s="66">
        <v>2</v>
      </c>
      <c r="BE32" s="66" t="e">
        <f>NA()</f>
        <v>#N/A</v>
      </c>
      <c r="BF32" s="66" t="e">
        <f>NA()</f>
        <v>#N/A</v>
      </c>
      <c r="BG32" s="66" t="e">
        <f>NA()</f>
        <v>#N/A</v>
      </c>
      <c r="BH32" s="66" t="e">
        <f>NA()</f>
        <v>#N/A</v>
      </c>
      <c r="BI32" s="66" t="e">
        <f>NA()</f>
        <v>#N/A</v>
      </c>
      <c r="BJ32" s="66" t="e">
        <f>NA()</f>
        <v>#N/A</v>
      </c>
      <c r="BK32" s="66" t="e">
        <f>NA()</f>
        <v>#N/A</v>
      </c>
      <c r="BL32" s="66" t="e">
        <f>NA()</f>
        <v>#N/A</v>
      </c>
      <c r="BM32" s="66" t="e">
        <f>NA()</f>
        <v>#N/A</v>
      </c>
      <c r="BN32" s="66" t="e">
        <f>NA()</f>
        <v>#N/A</v>
      </c>
      <c r="BO32" s="66" t="e">
        <f>NA()</f>
        <v>#N/A</v>
      </c>
      <c r="BP32" s="66" t="e">
        <f>NA()</f>
        <v>#N/A</v>
      </c>
      <c r="BQ32" s="66" t="e">
        <f>NA()</f>
        <v>#N/A</v>
      </c>
      <c r="BR32" s="66" t="e">
        <f>NA()</f>
        <v>#N/A</v>
      </c>
      <c r="BS32" s="66" t="e">
        <f>NA()</f>
        <v>#N/A</v>
      </c>
      <c r="BT32" s="90"/>
      <c r="BU32" s="89" t="str">
        <f t="shared" si="10"/>
        <v>Io</v>
      </c>
      <c r="BV32" s="97"/>
      <c r="BW32" s="97"/>
      <c r="BX32" s="97"/>
      <c r="BY32" s="97"/>
      <c r="BZ32" s="97"/>
      <c r="CA32" s="97"/>
      <c r="CB32" s="97"/>
      <c r="CC32" s="97"/>
      <c r="CD32" s="97"/>
      <c r="CE32" s="97"/>
      <c r="CF32" s="97"/>
      <c r="CG32" s="97"/>
      <c r="CH32" s="97"/>
      <c r="CI32" s="97"/>
      <c r="CJ32" s="97"/>
      <c r="CK32" s="97"/>
      <c r="CL32" s="97"/>
      <c r="CM32" s="97"/>
      <c r="CN32" s="97"/>
      <c r="CO32" s="97"/>
      <c r="CP32" s="97"/>
      <c r="CQ32" s="97"/>
      <c r="CR32" s="97"/>
      <c r="CS32" s="96">
        <v>-1</v>
      </c>
      <c r="CT32" s="97"/>
      <c r="CU32" s="97"/>
      <c r="CV32" s="97"/>
      <c r="CW32" s="97"/>
      <c r="CX32" s="97"/>
      <c r="CY32" s="97"/>
      <c r="CZ32" s="97"/>
      <c r="DA32" s="97"/>
      <c r="DB32" s="97"/>
      <c r="DC32" s="97"/>
      <c r="DD32" s="97"/>
      <c r="DE32" s="97"/>
      <c r="DF32" s="97"/>
      <c r="DG32" s="97"/>
      <c r="DH32" s="97"/>
      <c r="DI32" s="62" t="str">
        <f t="shared" si="11"/>
        <v>Io</v>
      </c>
      <c r="DJ32" s="91"/>
      <c r="DK32" s="91"/>
      <c r="DL32" s="91"/>
      <c r="DM32" s="91"/>
      <c r="DN32" s="91"/>
      <c r="DO32" s="91"/>
      <c r="DP32" s="91"/>
      <c r="DQ32" s="91"/>
      <c r="DR32" s="91"/>
      <c r="DS32" s="91"/>
      <c r="DT32" s="91"/>
      <c r="DU32" s="91"/>
      <c r="DV32" s="91"/>
      <c r="DW32" s="91"/>
      <c r="DX32" s="91"/>
      <c r="DY32" s="91"/>
      <c r="DZ32" s="91"/>
      <c r="EA32" s="91"/>
      <c r="EB32" s="91"/>
      <c r="EC32" s="91"/>
      <c r="ED32" s="91"/>
      <c r="EE32" s="91"/>
      <c r="EF32" s="91"/>
      <c r="EG32" s="91"/>
      <c r="EH32" s="91"/>
      <c r="EI32" s="91"/>
      <c r="EJ32" s="91"/>
      <c r="EK32" s="91"/>
      <c r="EL32" s="91"/>
      <c r="EM32" s="91"/>
      <c r="EN32" s="91"/>
      <c r="EO32" s="91"/>
      <c r="EP32" s="91"/>
      <c r="EQ32" s="91"/>
      <c r="ER32" s="91"/>
      <c r="ES32" s="91"/>
      <c r="ET32" s="91"/>
      <c r="EU32" s="91"/>
      <c r="EV32" s="91"/>
      <c r="EW32" s="64"/>
      <c r="EX32" s="72">
        <v>1982</v>
      </c>
      <c r="EY32" s="81"/>
      <c r="EZ32" s="81"/>
      <c r="FA32" s="81"/>
      <c r="FB32" s="80"/>
      <c r="FC32" s="81"/>
      <c r="FD32" s="81"/>
    </row>
    <row r="33" spans="1:160" ht="12" customHeight="1" x14ac:dyDescent="0.15">
      <c r="A33" s="4"/>
      <c r="B33" s="125"/>
      <c r="C33" s="119"/>
      <c r="D33" s="128"/>
      <c r="E33" s="131"/>
      <c r="F33" s="166"/>
      <c r="G33" s="134"/>
      <c r="H33" s="115"/>
      <c r="I33" s="117"/>
      <c r="J33" s="119"/>
      <c r="K33" s="119"/>
      <c r="L33" s="122"/>
      <c r="M33" s="99"/>
      <c r="N33" s="99"/>
      <c r="O33" s="101"/>
      <c r="P33" s="13">
        <v>4</v>
      </c>
      <c r="Q33" s="14"/>
      <c r="R33" s="13" t="str">
        <f>_xlfn.XLOOKUP(Q33, $AB$5:$AB$10, $AC$5:$AC$10, "", 0)</f>
        <v/>
      </c>
      <c r="S33" s="13" t="str">
        <f>IF(Q33="Ion Thruster", 5 * I33, _xlfn.XLOOKUP(Q33, $AB$5:$AB$10, $AD$5:$AD$10, "", 0))</f>
        <v/>
      </c>
      <c r="T33" s="15"/>
      <c r="U33" s="13" t="str">
        <f t="shared" si="52"/>
        <v/>
      </c>
      <c r="V33" s="13" t="str">
        <f t="shared" si="53"/>
        <v/>
      </c>
      <c r="W33" s="108"/>
      <c r="X33" s="110"/>
      <c r="Y33" s="44"/>
      <c r="Z33" s="5"/>
      <c r="AA33" s="82"/>
      <c r="AB33" s="64"/>
      <c r="AC33" s="64"/>
      <c r="AD33" s="64"/>
      <c r="AE33" s="159"/>
      <c r="AF33" s="62" t="s">
        <v>52</v>
      </c>
      <c r="AG33" s="66" t="e">
        <f>NA()</f>
        <v>#N/A</v>
      </c>
      <c r="AH33" s="66" t="e">
        <f>NA()</f>
        <v>#N/A</v>
      </c>
      <c r="AI33" s="66" t="e">
        <f>NA()</f>
        <v>#N/A</v>
      </c>
      <c r="AJ33" s="66" t="e">
        <f>NA()</f>
        <v>#N/A</v>
      </c>
      <c r="AK33" s="66" t="e">
        <f>NA()</f>
        <v>#N/A</v>
      </c>
      <c r="AL33" s="66" t="e">
        <f>NA()</f>
        <v>#N/A</v>
      </c>
      <c r="AM33" s="66" t="e">
        <f>NA()</f>
        <v>#N/A</v>
      </c>
      <c r="AN33" s="66" t="e">
        <f>NA()</f>
        <v>#N/A</v>
      </c>
      <c r="AO33" s="66">
        <v>3</v>
      </c>
      <c r="AP33" s="66" t="e">
        <f>NA()</f>
        <v>#N/A</v>
      </c>
      <c r="AQ33" s="66" t="e">
        <f>NA()</f>
        <v>#N/A</v>
      </c>
      <c r="AR33" s="66" t="e">
        <f>NA()</f>
        <v>#N/A</v>
      </c>
      <c r="AS33" s="66" t="e">
        <f>NA()</f>
        <v>#N/A</v>
      </c>
      <c r="AT33" s="66" t="e">
        <f>NA()</f>
        <v>#N/A</v>
      </c>
      <c r="AU33" s="66" t="e">
        <f>NA()</f>
        <v>#N/A</v>
      </c>
      <c r="AV33" s="66" t="e">
        <f>NA()</f>
        <v>#N/A</v>
      </c>
      <c r="AW33" s="66" t="e">
        <f>NA()</f>
        <v>#N/A</v>
      </c>
      <c r="AX33" s="66" t="e">
        <f>NA()</f>
        <v>#N/A</v>
      </c>
      <c r="AY33" s="66" t="e">
        <f>NA()</f>
        <v>#N/A</v>
      </c>
      <c r="AZ33" s="66" t="e">
        <f>NA()</f>
        <v>#N/A</v>
      </c>
      <c r="BA33" s="66" t="e">
        <f>NA()</f>
        <v>#N/A</v>
      </c>
      <c r="BB33" s="66" t="e">
        <f>NA()</f>
        <v>#N/A</v>
      </c>
      <c r="BC33" s="66" t="e">
        <f>NA()</f>
        <v>#N/A</v>
      </c>
      <c r="BD33" s="66" t="e">
        <f>NA()</f>
        <v>#N/A</v>
      </c>
      <c r="BE33" s="66" t="e">
        <f>NA()</f>
        <v>#N/A</v>
      </c>
      <c r="BF33" s="66" t="e">
        <f>NA()</f>
        <v>#N/A</v>
      </c>
      <c r="BG33" s="66" t="e">
        <f>NA()</f>
        <v>#N/A</v>
      </c>
      <c r="BH33" s="66" t="e">
        <f>NA()</f>
        <v>#N/A</v>
      </c>
      <c r="BI33" s="66" t="e">
        <f>NA()</f>
        <v>#N/A</v>
      </c>
      <c r="BJ33" s="66" t="e">
        <f>NA()</f>
        <v>#N/A</v>
      </c>
      <c r="BK33" s="66" t="e">
        <f>NA()</f>
        <v>#N/A</v>
      </c>
      <c r="BL33" s="66">
        <v>7</v>
      </c>
      <c r="BM33" s="66">
        <v>1</v>
      </c>
      <c r="BN33" s="66" t="e">
        <f>NA()</f>
        <v>#N/A</v>
      </c>
      <c r="BO33" s="66" t="e">
        <f>NA()</f>
        <v>#N/A</v>
      </c>
      <c r="BP33" s="66" t="e">
        <f>NA()</f>
        <v>#N/A</v>
      </c>
      <c r="BQ33" s="66" t="e">
        <f>NA()</f>
        <v>#N/A</v>
      </c>
      <c r="BR33" s="66">
        <v>0</v>
      </c>
      <c r="BS33" s="66" t="e">
        <f>NA()</f>
        <v>#N/A</v>
      </c>
      <c r="BT33" s="90"/>
      <c r="BU33" s="89" t="str">
        <f t="shared" si="10"/>
        <v>Saturn Fly-by</v>
      </c>
      <c r="BV33" s="97"/>
      <c r="BW33" s="97"/>
      <c r="BX33" s="97"/>
      <c r="BY33" s="97"/>
      <c r="BZ33" s="97"/>
      <c r="CA33" s="97"/>
      <c r="CB33" s="97"/>
      <c r="CC33" s="97"/>
      <c r="CD33" s="96">
        <v>3</v>
      </c>
      <c r="CE33" s="97"/>
      <c r="CF33" s="97"/>
      <c r="CG33" s="97"/>
      <c r="CH33" s="97"/>
      <c r="CI33" s="97"/>
      <c r="CJ33" s="97"/>
      <c r="CK33" s="97"/>
      <c r="CL33" s="97"/>
      <c r="CM33" s="97"/>
      <c r="CN33" s="97"/>
      <c r="CO33" s="97"/>
      <c r="CP33" s="97"/>
      <c r="CQ33" s="97"/>
      <c r="CR33" s="97"/>
      <c r="CS33" s="97"/>
      <c r="CT33" s="97"/>
      <c r="CU33" s="97"/>
      <c r="CV33" s="97"/>
      <c r="CW33" s="97"/>
      <c r="CX33" s="97"/>
      <c r="CY33" s="97"/>
      <c r="CZ33" s="97"/>
      <c r="DA33" s="96">
        <v>-1</v>
      </c>
      <c r="DB33" s="97"/>
      <c r="DC33" s="97"/>
      <c r="DD33" s="97"/>
      <c r="DE33" s="97"/>
      <c r="DF33" s="97"/>
      <c r="DG33" s="96">
        <v>5</v>
      </c>
      <c r="DH33" s="96"/>
      <c r="DI33" s="62" t="str">
        <f t="shared" si="11"/>
        <v>Saturn Fly-by</v>
      </c>
      <c r="DJ33" s="90"/>
      <c r="DK33" s="90"/>
      <c r="DL33" s="90"/>
      <c r="DM33" s="90"/>
      <c r="DN33" s="90"/>
      <c r="DO33" s="90"/>
      <c r="DP33" s="90"/>
      <c r="DQ33" s="90"/>
      <c r="DR33" s="90"/>
      <c r="DS33" s="90"/>
      <c r="DT33" s="90"/>
      <c r="DU33" s="90"/>
      <c r="DV33" s="90"/>
      <c r="DW33" s="90"/>
      <c r="DX33" s="90"/>
      <c r="DY33" s="90"/>
      <c r="DZ33" s="90"/>
      <c r="EA33" s="90"/>
      <c r="EB33" s="90"/>
      <c r="EC33" s="90"/>
      <c r="ED33" s="90"/>
      <c r="EE33" s="90"/>
      <c r="EF33" s="90"/>
      <c r="EG33" s="90"/>
      <c r="EH33" s="90"/>
      <c r="EI33" s="90"/>
      <c r="EJ33" s="90"/>
      <c r="EK33" s="90"/>
      <c r="EL33" s="90"/>
      <c r="EM33" s="90"/>
      <c r="EN33" s="90"/>
      <c r="EO33" s="90"/>
      <c r="EP33" s="90"/>
      <c r="EQ33" s="90"/>
      <c r="ER33" s="90"/>
      <c r="ES33" s="90"/>
      <c r="ET33" s="90"/>
      <c r="EU33" s="90"/>
      <c r="EV33" s="90"/>
      <c r="EW33" s="64"/>
      <c r="EX33" s="72">
        <v>1983</v>
      </c>
      <c r="EY33" s="81"/>
      <c r="EZ33" s="81"/>
      <c r="FA33" s="81"/>
      <c r="FB33" s="80"/>
      <c r="FC33" s="81"/>
      <c r="FD33" s="81"/>
    </row>
    <row r="34" spans="1:160" ht="12" customHeight="1" x14ac:dyDescent="0.15">
      <c r="A34" s="4"/>
      <c r="B34" s="143"/>
      <c r="C34" s="141"/>
      <c r="D34" s="144"/>
      <c r="E34" s="145"/>
      <c r="F34" s="167"/>
      <c r="G34" s="146"/>
      <c r="H34" s="115"/>
      <c r="I34" s="140"/>
      <c r="J34" s="141"/>
      <c r="K34" s="141"/>
      <c r="L34" s="142"/>
      <c r="M34" s="136"/>
      <c r="N34" s="136"/>
      <c r="O34" s="114"/>
      <c r="P34" s="137"/>
      <c r="Q34" s="138"/>
      <c r="R34" s="138"/>
      <c r="S34" s="139"/>
      <c r="T34" s="16" t="s">
        <v>47</v>
      </c>
      <c r="U34" s="17" t="str">
        <f t="shared" ref="U34" si="54">IF(O30="","",O30+SUM(U30:U33))</f>
        <v/>
      </c>
      <c r="V34" s="17" t="str">
        <f>IF(B30="", "", SUM(V30:V33))</f>
        <v/>
      </c>
      <c r="W34" s="18" t="s">
        <v>41</v>
      </c>
      <c r="X34" s="19" t="str">
        <f t="shared" ref="X34" si="55">IF($B30="","",IF(V34 &gt;= X32, "Y", "N"))</f>
        <v/>
      </c>
      <c r="Y34" s="47"/>
      <c r="Z34" s="5"/>
      <c r="AA34" s="82"/>
      <c r="AB34" s="64"/>
      <c r="AC34" s="64"/>
      <c r="AD34" s="64"/>
      <c r="AE34" s="159"/>
      <c r="AF34" s="62" t="s">
        <v>61</v>
      </c>
      <c r="AG34" s="66" t="e">
        <f>NA()</f>
        <v>#N/A</v>
      </c>
      <c r="AH34" s="66" t="e">
        <f>NA()</f>
        <v>#N/A</v>
      </c>
      <c r="AI34" s="66" t="e">
        <f>NA()</f>
        <v>#N/A</v>
      </c>
      <c r="AJ34" s="66" t="e">
        <f>NA()</f>
        <v>#N/A</v>
      </c>
      <c r="AK34" s="66" t="e">
        <f>NA()</f>
        <v>#N/A</v>
      </c>
      <c r="AL34" s="66" t="e">
        <f>NA()</f>
        <v>#N/A</v>
      </c>
      <c r="AM34" s="66" t="e">
        <f>NA()</f>
        <v>#N/A</v>
      </c>
      <c r="AN34" s="66" t="e">
        <f>NA()</f>
        <v>#N/A</v>
      </c>
      <c r="AO34" s="66" t="e">
        <f>NA()</f>
        <v>#N/A</v>
      </c>
      <c r="AP34" s="66" t="e">
        <f>NA()</f>
        <v>#N/A</v>
      </c>
      <c r="AQ34" s="66" t="e">
        <f>NA()</f>
        <v>#N/A</v>
      </c>
      <c r="AR34" s="66" t="e">
        <f>NA()</f>
        <v>#N/A</v>
      </c>
      <c r="AS34" s="66" t="e">
        <f>NA()</f>
        <v>#N/A</v>
      </c>
      <c r="AT34" s="66" t="e">
        <f>NA()</f>
        <v>#N/A</v>
      </c>
      <c r="AU34" s="66" t="e">
        <f>NA()</f>
        <v>#N/A</v>
      </c>
      <c r="AV34" s="66" t="e">
        <f>NA()</f>
        <v>#N/A</v>
      </c>
      <c r="AW34" s="66" t="e">
        <f>NA()</f>
        <v>#N/A</v>
      </c>
      <c r="AX34" s="66" t="e">
        <f>NA()</f>
        <v>#N/A</v>
      </c>
      <c r="AY34" s="66" t="e">
        <f>NA()</f>
        <v>#N/A</v>
      </c>
      <c r="AZ34" s="66" t="e">
        <f>NA()</f>
        <v>#N/A</v>
      </c>
      <c r="BA34" s="66" t="e">
        <f>NA()</f>
        <v>#N/A</v>
      </c>
      <c r="BB34" s="66" t="e">
        <f>NA()</f>
        <v>#N/A</v>
      </c>
      <c r="BC34" s="66" t="e">
        <f>NA()</f>
        <v>#N/A</v>
      </c>
      <c r="BD34" s="66" t="e">
        <f>NA()</f>
        <v>#N/A</v>
      </c>
      <c r="BE34" s="66" t="e">
        <f>NA()</f>
        <v>#N/A</v>
      </c>
      <c r="BF34" s="66" t="e">
        <f>NA()</f>
        <v>#N/A</v>
      </c>
      <c r="BG34" s="66" t="e">
        <f>NA()</f>
        <v>#N/A</v>
      </c>
      <c r="BH34" s="66" t="e">
        <f>NA()</f>
        <v>#N/A</v>
      </c>
      <c r="BI34" s="66" t="e">
        <f>NA()</f>
        <v>#N/A</v>
      </c>
      <c r="BJ34" s="66" t="e">
        <f>NA()</f>
        <v>#N/A</v>
      </c>
      <c r="BK34" s="66">
        <v>7</v>
      </c>
      <c r="BL34" s="66" t="e">
        <f>NA()</f>
        <v>#N/A</v>
      </c>
      <c r="BM34" s="66" t="e">
        <f>NA()</f>
        <v>#N/A</v>
      </c>
      <c r="BN34" s="66">
        <v>2</v>
      </c>
      <c r="BO34" s="66">
        <v>1</v>
      </c>
      <c r="BP34" s="66">
        <v>1</v>
      </c>
      <c r="BQ34" s="66">
        <v>2</v>
      </c>
      <c r="BR34" s="66" t="e">
        <f>NA()</f>
        <v>#N/A</v>
      </c>
      <c r="BS34" s="66" t="e">
        <f>NA()</f>
        <v>#N/A</v>
      </c>
      <c r="BT34" s="90"/>
      <c r="BU34" s="89" t="str">
        <f t="shared" si="10"/>
        <v>Saturn Orbit</v>
      </c>
      <c r="BV34" s="97"/>
      <c r="BW34" s="97"/>
      <c r="BX34" s="97"/>
      <c r="BY34" s="97"/>
      <c r="BZ34" s="97"/>
      <c r="CA34" s="97"/>
      <c r="CB34" s="97"/>
      <c r="CC34" s="97"/>
      <c r="CD34" s="97"/>
      <c r="CE34" s="97"/>
      <c r="CF34" s="97"/>
      <c r="CG34" s="97"/>
      <c r="CH34" s="97"/>
      <c r="CI34" s="97"/>
      <c r="CJ34" s="97"/>
      <c r="CK34" s="97"/>
      <c r="CL34" s="97"/>
      <c r="CM34" s="97"/>
      <c r="CN34" s="97"/>
      <c r="CO34" s="97"/>
      <c r="CP34" s="97"/>
      <c r="CQ34" s="97"/>
      <c r="CR34" s="97"/>
      <c r="CS34" s="97"/>
      <c r="CT34" s="97"/>
      <c r="CU34" s="97"/>
      <c r="CV34" s="97"/>
      <c r="CW34" s="97"/>
      <c r="CX34" s="97"/>
      <c r="CY34" s="97"/>
      <c r="CZ34" s="96">
        <v>-1</v>
      </c>
      <c r="DA34" s="97"/>
      <c r="DB34" s="96"/>
      <c r="DC34" s="96">
        <v>-1</v>
      </c>
      <c r="DD34" s="96"/>
      <c r="DE34" s="96"/>
      <c r="DF34" s="96">
        <v>-1</v>
      </c>
      <c r="DG34" s="97"/>
      <c r="DH34" s="97"/>
      <c r="DI34" s="62" t="str">
        <f t="shared" si="11"/>
        <v>Saturn Orbit</v>
      </c>
      <c r="DJ34" s="91"/>
      <c r="DK34" s="91"/>
      <c r="DL34" s="91"/>
      <c r="DM34" s="91"/>
      <c r="DN34" s="91"/>
      <c r="DO34" s="91"/>
      <c r="DP34" s="91"/>
      <c r="DQ34" s="91"/>
      <c r="DR34" s="91"/>
      <c r="DS34" s="91"/>
      <c r="DT34" s="91"/>
      <c r="DU34" s="91"/>
      <c r="DV34" s="91"/>
      <c r="DW34" s="91"/>
      <c r="DX34" s="91"/>
      <c r="DY34" s="91"/>
      <c r="DZ34" s="91"/>
      <c r="EA34" s="91"/>
      <c r="EB34" s="91"/>
      <c r="EC34" s="91"/>
      <c r="ED34" s="91"/>
      <c r="EE34" s="91"/>
      <c r="EF34" s="91"/>
      <c r="EG34" s="91"/>
      <c r="EH34" s="91"/>
      <c r="EI34" s="91"/>
      <c r="EJ34" s="91"/>
      <c r="EK34" s="91"/>
      <c r="EL34" s="91"/>
      <c r="EM34" s="91"/>
      <c r="EN34" s="91"/>
      <c r="EO34" s="91"/>
      <c r="EP34" s="91"/>
      <c r="EQ34" s="91"/>
      <c r="ER34" s="91"/>
      <c r="ES34" s="91"/>
      <c r="ET34" s="91"/>
      <c r="EU34" s="91"/>
      <c r="EV34" s="91"/>
      <c r="EW34" s="64"/>
      <c r="EX34" s="72">
        <v>1984</v>
      </c>
      <c r="EY34" s="81"/>
      <c r="EZ34" s="81"/>
      <c r="FA34" s="81"/>
      <c r="FB34" s="80"/>
      <c r="FC34" s="81"/>
      <c r="FD34" s="81"/>
    </row>
    <row r="35" spans="1:160" ht="12" customHeight="1" x14ac:dyDescent="0.15">
      <c r="A35" s="4"/>
      <c r="B35" s="124"/>
      <c r="C35" s="98" t="str">
        <f t="shared" ref="C35" si="56">IF(B35="", "", "to")</f>
        <v/>
      </c>
      <c r="D35" s="127"/>
      <c r="E35" s="130" t="str">
        <f t="shared" ref="E35" si="57">IF(B35="","",IF(BT35&lt;0,BT35,""))</f>
        <v/>
      </c>
      <c r="F35" s="121" t="s">
        <v>85</v>
      </c>
      <c r="G35" s="133" t="str">
        <f t="shared" ref="G35" si="58">IF(B35="","",IF(OR(BT35&gt;0,AND(BT35&lt;0,F35="Y")),ABS(BT35),0))</f>
        <v/>
      </c>
      <c r="H35" s="115"/>
      <c r="I35" s="117" t="str">
        <f t="shared" ref="I35" si="59">IF(B35="","",ROUNDUP(G35*H35,0))</f>
        <v/>
      </c>
      <c r="J35" s="119" t="str" cm="1">
        <f t="array" ref="J35">IF(B35="", "", _xlfn.XLOOKUP(B35, Origins, _xlfn.XLOOKUP(D35, Destinations, Maneuver_Difficulties,"")))</f>
        <v/>
      </c>
      <c r="K35" s="119" t="str">
        <f t="shared" ref="K35" si="60">IF(AND(H35&lt;1, H35&gt;0), ROUNDUP(J35/H35, 0), J35)</f>
        <v/>
      </c>
      <c r="L35" s="121"/>
      <c r="M35" s="98" t="str">
        <f>IF(B35="","",IF(ISNA(FB35),"-",IF(AND(L35-FC35 &gt;= 0, MOD(L35-FC35,FD35)=0),"Y","N")))</f>
        <v/>
      </c>
      <c r="N35" s="98" t="str">
        <f t="shared" ref="N35" si="61">IF(L35="", "", L35+I35)</f>
        <v/>
      </c>
      <c r="O35" s="101"/>
      <c r="P35" s="13">
        <v>1</v>
      </c>
      <c r="Q35" s="14"/>
      <c r="R35" s="13" t="str">
        <f>_xlfn.XLOOKUP(Q35, $AB$5:$AB$10, $AC$5:$AC$10, "", 0)</f>
        <v/>
      </c>
      <c r="S35" s="13" t="str">
        <f>IF(Q35="Ion Thruster", 5 * I35, _xlfn.XLOOKUP(Q35, $AB$5:$AB$10, $AD$5:$AD$10, "", 0))</f>
        <v/>
      </c>
      <c r="T35" s="15"/>
      <c r="U35" s="13" t="str">
        <f t="shared" ref="U35:U38" si="62">IF(R35="", "", R35*T35)</f>
        <v/>
      </c>
      <c r="V35" s="13" t="str">
        <f t="shared" ref="V35:V38" si="63">IF(S35="", "", S35*T35)</f>
        <v/>
      </c>
      <c r="W35" s="103"/>
      <c r="X35" s="104"/>
      <c r="Y35" s="43"/>
      <c r="Z35" s="5"/>
      <c r="AA35" s="82"/>
      <c r="AB35" s="64"/>
      <c r="AC35" s="64"/>
      <c r="AD35" s="64"/>
      <c r="AE35" s="159"/>
      <c r="AF35" s="62" t="s">
        <v>62</v>
      </c>
      <c r="AG35" s="66" t="e">
        <f>NA()</f>
        <v>#N/A</v>
      </c>
      <c r="AH35" s="66" t="e">
        <f>NA()</f>
        <v>#N/A</v>
      </c>
      <c r="AI35" s="66" t="e">
        <f>NA()</f>
        <v>#N/A</v>
      </c>
      <c r="AJ35" s="66" t="e">
        <f>NA()</f>
        <v>#N/A</v>
      </c>
      <c r="AK35" s="66" t="e">
        <f>NA()</f>
        <v>#N/A</v>
      </c>
      <c r="AL35" s="66" t="e">
        <f>NA()</f>
        <v>#N/A</v>
      </c>
      <c r="AM35" s="66" t="e">
        <f>NA()</f>
        <v>#N/A</v>
      </c>
      <c r="AN35" s="66" t="e">
        <f>NA()</f>
        <v>#N/A</v>
      </c>
      <c r="AO35" s="66" t="e">
        <f>NA()</f>
        <v>#N/A</v>
      </c>
      <c r="AP35" s="66" t="e">
        <f>NA()</f>
        <v>#N/A</v>
      </c>
      <c r="AQ35" s="66" t="e">
        <f>NA()</f>
        <v>#N/A</v>
      </c>
      <c r="AR35" s="66" t="e">
        <f>NA()</f>
        <v>#N/A</v>
      </c>
      <c r="AS35" s="66" t="e">
        <f>NA()</f>
        <v>#N/A</v>
      </c>
      <c r="AT35" s="66" t="e">
        <f>NA()</f>
        <v>#N/A</v>
      </c>
      <c r="AU35" s="66" t="e">
        <f>NA()</f>
        <v>#N/A</v>
      </c>
      <c r="AV35" s="66" t="e">
        <f>NA()</f>
        <v>#N/A</v>
      </c>
      <c r="AW35" s="66" t="e">
        <f>NA()</f>
        <v>#N/A</v>
      </c>
      <c r="AX35" s="66" t="e">
        <f>NA()</f>
        <v>#N/A</v>
      </c>
      <c r="AY35" s="66" t="e">
        <f>NA()</f>
        <v>#N/A</v>
      </c>
      <c r="AZ35" s="66" t="e">
        <f>NA()</f>
        <v>#N/A</v>
      </c>
      <c r="BA35" s="66" t="e">
        <f>NA()</f>
        <v>#N/A</v>
      </c>
      <c r="BB35" s="66" t="e">
        <f>NA()</f>
        <v>#N/A</v>
      </c>
      <c r="BC35" s="66" t="e">
        <f>NA()</f>
        <v>#N/A</v>
      </c>
      <c r="BD35" s="66" t="e">
        <f>NA()</f>
        <v>#N/A</v>
      </c>
      <c r="BE35" s="66" t="e">
        <f>NA()</f>
        <v>#N/A</v>
      </c>
      <c r="BF35" s="66" t="e">
        <f>NA()</f>
        <v>#N/A</v>
      </c>
      <c r="BG35" s="66" t="e">
        <f>NA()</f>
        <v>#N/A</v>
      </c>
      <c r="BH35" s="66" t="e">
        <f>NA()</f>
        <v>#N/A</v>
      </c>
      <c r="BI35" s="66" t="e">
        <f>NA()</f>
        <v>#N/A</v>
      </c>
      <c r="BJ35" s="66" t="e">
        <f>NA()</f>
        <v>#N/A</v>
      </c>
      <c r="BK35" s="66" t="e">
        <f>NA()</f>
        <v>#N/A</v>
      </c>
      <c r="BL35" s="66">
        <v>2</v>
      </c>
      <c r="BM35" s="66" t="e">
        <f>NA()</f>
        <v>#N/A</v>
      </c>
      <c r="BN35" s="66" t="e">
        <f>NA()</f>
        <v>#N/A</v>
      </c>
      <c r="BO35" s="66" t="e">
        <f>NA()</f>
        <v>#N/A</v>
      </c>
      <c r="BP35" s="66">
        <v>0</v>
      </c>
      <c r="BQ35" s="66" t="e">
        <f>NA()</f>
        <v>#N/A</v>
      </c>
      <c r="BR35" s="66" t="e">
        <f>NA()</f>
        <v>#N/A</v>
      </c>
      <c r="BS35" s="66" t="e">
        <f>NA()</f>
        <v>#N/A</v>
      </c>
      <c r="BT35" s="94" t="e" cm="1">
        <f t="array" ref="BT35">_xlfn.XLOOKUP(B35,Origins,_xlfn.XLOOKUP(D35,Destinations,Maneuver_Years))</f>
        <v>#N/A</v>
      </c>
      <c r="BU35" s="89" t="str">
        <f t="shared" si="10"/>
        <v>Titan Orbit</v>
      </c>
      <c r="BV35" s="97"/>
      <c r="BW35" s="97"/>
      <c r="BX35" s="97"/>
      <c r="BY35" s="97"/>
      <c r="BZ35" s="97"/>
      <c r="CA35" s="97"/>
      <c r="CB35" s="97"/>
      <c r="CC35" s="97"/>
      <c r="CD35" s="97"/>
      <c r="CE35" s="97"/>
      <c r="CF35" s="97"/>
      <c r="CG35" s="97"/>
      <c r="CH35" s="97"/>
      <c r="CI35" s="97"/>
      <c r="CJ35" s="97"/>
      <c r="CK35" s="97"/>
      <c r="CL35" s="97"/>
      <c r="CM35" s="97"/>
      <c r="CN35" s="97"/>
      <c r="CO35" s="97"/>
      <c r="CP35" s="97"/>
      <c r="CQ35" s="97"/>
      <c r="CR35" s="97"/>
      <c r="CS35" s="97"/>
      <c r="CT35" s="97"/>
      <c r="CU35" s="97"/>
      <c r="CV35" s="97"/>
      <c r="CW35" s="97"/>
      <c r="CX35" s="97"/>
      <c r="CY35" s="97"/>
      <c r="CZ35" s="97"/>
      <c r="DA35" s="96">
        <v>-1</v>
      </c>
      <c r="DB35" s="97"/>
      <c r="DC35" s="97"/>
      <c r="DD35" s="97"/>
      <c r="DE35" s="97"/>
      <c r="DF35" s="97"/>
      <c r="DG35" s="97"/>
      <c r="DH35" s="97"/>
      <c r="DI35" s="62" t="str">
        <f t="shared" si="11"/>
        <v>Titan Orbit</v>
      </c>
      <c r="DJ35" s="91"/>
      <c r="DK35" s="91"/>
      <c r="DL35" s="91"/>
      <c r="DM35" s="91"/>
      <c r="DN35" s="91"/>
      <c r="DO35" s="91"/>
      <c r="DP35" s="91"/>
      <c r="DQ35" s="91"/>
      <c r="DR35" s="91"/>
      <c r="DS35" s="91"/>
      <c r="DT35" s="91"/>
      <c r="DU35" s="91"/>
      <c r="DV35" s="91"/>
      <c r="DW35" s="91"/>
      <c r="DX35" s="91"/>
      <c r="DY35" s="91"/>
      <c r="DZ35" s="91"/>
      <c r="EA35" s="91"/>
      <c r="EB35" s="91"/>
      <c r="EC35" s="91"/>
      <c r="ED35" s="91"/>
      <c r="EE35" s="91"/>
      <c r="EF35" s="91"/>
      <c r="EG35" s="91"/>
      <c r="EH35" s="91"/>
      <c r="EI35" s="91"/>
      <c r="EJ35" s="91"/>
      <c r="EK35" s="91"/>
      <c r="EL35" s="91"/>
      <c r="EM35" s="91"/>
      <c r="EN35" s="91"/>
      <c r="EO35" s="91"/>
      <c r="EP35" s="91"/>
      <c r="EQ35" s="91"/>
      <c r="ER35" s="91"/>
      <c r="ES35" s="91"/>
      <c r="ET35" s="91"/>
      <c r="EU35" s="91"/>
      <c r="EV35" s="91"/>
      <c r="EW35" s="64"/>
      <c r="EX35" s="72">
        <v>1985</v>
      </c>
      <c r="EY35" s="81"/>
      <c r="EZ35" s="81"/>
      <c r="FA35" s="81"/>
      <c r="FB35" s="80" t="e">
        <f>_xlfn.XLOOKUP(_xlfn.CONCAT($B35, ",", $D35), $EY$5:$EY$12, $EY$5:$EY$12)</f>
        <v>#N/A</v>
      </c>
      <c r="FC35" s="80" t="e">
        <f>_xlfn.XLOOKUP($FB35, $EY$5:$EY$12, $EZ$5:$EZ$12)</f>
        <v>#N/A</v>
      </c>
      <c r="FD35" s="80" t="e">
        <f>_xlfn.XLOOKUP($FB35, $EY$5:$EY$12, $FA$5:$FA$12)</f>
        <v>#N/A</v>
      </c>
    </row>
    <row r="36" spans="1:160" ht="12" customHeight="1" x14ac:dyDescent="0.15">
      <c r="A36" s="4"/>
      <c r="B36" s="125"/>
      <c r="C36" s="119"/>
      <c r="D36" s="128"/>
      <c r="E36" s="131"/>
      <c r="F36" s="166"/>
      <c r="G36" s="134"/>
      <c r="H36" s="115"/>
      <c r="I36" s="117"/>
      <c r="J36" s="119"/>
      <c r="K36" s="119"/>
      <c r="L36" s="122"/>
      <c r="M36" s="99"/>
      <c r="N36" s="99"/>
      <c r="O36" s="101"/>
      <c r="P36" s="13">
        <v>2</v>
      </c>
      <c r="Q36" s="14"/>
      <c r="R36" s="13" t="str">
        <f>_xlfn.XLOOKUP(Q36, $AB$5:$AB$10, $AC$5:$AC$10, "", 0)</f>
        <v/>
      </c>
      <c r="S36" s="13" t="str">
        <f>IF(Q36="Ion Thruster", 5 * I36, _xlfn.XLOOKUP(Q36, $AB$5:$AB$10, $AD$5:$AD$10, "", 0))</f>
        <v/>
      </c>
      <c r="T36" s="15"/>
      <c r="U36" s="13" t="str">
        <f t="shared" si="62"/>
        <v/>
      </c>
      <c r="V36" s="13" t="str">
        <f t="shared" si="63"/>
        <v/>
      </c>
      <c r="W36" s="105"/>
      <c r="X36" s="106"/>
      <c r="Y36" s="44"/>
      <c r="Z36" s="5"/>
      <c r="AA36" s="82"/>
      <c r="AB36" s="64"/>
      <c r="AC36" s="64"/>
      <c r="AD36" s="64"/>
      <c r="AE36" s="159"/>
      <c r="AF36" s="62" t="s">
        <v>63</v>
      </c>
      <c r="AG36" s="66" t="e">
        <f>NA()</f>
        <v>#N/A</v>
      </c>
      <c r="AH36" s="66" t="e">
        <f>NA()</f>
        <v>#N/A</v>
      </c>
      <c r="AI36" s="66" t="e">
        <f>NA()</f>
        <v>#N/A</v>
      </c>
      <c r="AJ36" s="66" t="e">
        <f>NA()</f>
        <v>#N/A</v>
      </c>
      <c r="AK36" s="66" t="e">
        <f>NA()</f>
        <v>#N/A</v>
      </c>
      <c r="AL36" s="66" t="e">
        <f>NA()</f>
        <v>#N/A</v>
      </c>
      <c r="AM36" s="66" t="e">
        <f>NA()</f>
        <v>#N/A</v>
      </c>
      <c r="AN36" s="66" t="e">
        <f>NA()</f>
        <v>#N/A</v>
      </c>
      <c r="AO36" s="66" t="e">
        <f>NA()</f>
        <v>#N/A</v>
      </c>
      <c r="AP36" s="66" t="e">
        <f>NA()</f>
        <v>#N/A</v>
      </c>
      <c r="AQ36" s="66" t="e">
        <f>NA()</f>
        <v>#N/A</v>
      </c>
      <c r="AR36" s="66" t="e">
        <f>NA()</f>
        <v>#N/A</v>
      </c>
      <c r="AS36" s="66" t="e">
        <f>NA()</f>
        <v>#N/A</v>
      </c>
      <c r="AT36" s="66" t="e">
        <f>NA()</f>
        <v>#N/A</v>
      </c>
      <c r="AU36" s="66" t="e">
        <f>NA()</f>
        <v>#N/A</v>
      </c>
      <c r="AV36" s="66" t="e">
        <f>NA()</f>
        <v>#N/A</v>
      </c>
      <c r="AW36" s="66" t="e">
        <f>NA()</f>
        <v>#N/A</v>
      </c>
      <c r="AX36" s="66" t="e">
        <f>NA()</f>
        <v>#N/A</v>
      </c>
      <c r="AY36" s="66" t="e">
        <f>NA()</f>
        <v>#N/A</v>
      </c>
      <c r="AZ36" s="66" t="e">
        <f>NA()</f>
        <v>#N/A</v>
      </c>
      <c r="BA36" s="66" t="e">
        <f>NA()</f>
        <v>#N/A</v>
      </c>
      <c r="BB36" s="66" t="e">
        <f>NA()</f>
        <v>#N/A</v>
      </c>
      <c r="BC36" s="66" t="e">
        <f>NA()</f>
        <v>#N/A</v>
      </c>
      <c r="BD36" s="66" t="e">
        <f>NA()</f>
        <v>#N/A</v>
      </c>
      <c r="BE36" s="66" t="e">
        <f>NA()</f>
        <v>#N/A</v>
      </c>
      <c r="BF36" s="66" t="e">
        <f>NA()</f>
        <v>#N/A</v>
      </c>
      <c r="BG36" s="66" t="e">
        <f>NA()</f>
        <v>#N/A</v>
      </c>
      <c r="BH36" s="66" t="e">
        <f>NA()</f>
        <v>#N/A</v>
      </c>
      <c r="BI36" s="66" t="e">
        <f>NA()</f>
        <v>#N/A</v>
      </c>
      <c r="BJ36" s="66" t="e">
        <f>NA()</f>
        <v>#N/A</v>
      </c>
      <c r="BK36" s="66" t="e">
        <f>NA()</f>
        <v>#N/A</v>
      </c>
      <c r="BL36" s="66" t="e">
        <f>NA()</f>
        <v>#N/A</v>
      </c>
      <c r="BM36" s="66" t="e">
        <f>NA()</f>
        <v>#N/A</v>
      </c>
      <c r="BN36" s="66">
        <v>2</v>
      </c>
      <c r="BO36" s="66" t="e">
        <f>NA()</f>
        <v>#N/A</v>
      </c>
      <c r="BP36" s="66" t="e">
        <f>NA()</f>
        <v>#N/A</v>
      </c>
      <c r="BQ36" s="66" t="e">
        <f>NA()</f>
        <v>#N/A</v>
      </c>
      <c r="BR36" s="66" t="e">
        <f>NA()</f>
        <v>#N/A</v>
      </c>
      <c r="BS36" s="66" t="e">
        <f>NA()</f>
        <v>#N/A</v>
      </c>
      <c r="BT36" s="93"/>
      <c r="BU36" s="89" t="str">
        <f t="shared" si="10"/>
        <v>Titan</v>
      </c>
      <c r="BV36" s="97"/>
      <c r="BW36" s="97"/>
      <c r="BX36" s="97"/>
      <c r="BY36" s="97"/>
      <c r="BZ36" s="97"/>
      <c r="CA36" s="97"/>
      <c r="CB36" s="97"/>
      <c r="CC36" s="97"/>
      <c r="CD36" s="97"/>
      <c r="CE36" s="97"/>
      <c r="CF36" s="97"/>
      <c r="CG36" s="97"/>
      <c r="CH36" s="97"/>
      <c r="CI36" s="97"/>
      <c r="CJ36" s="97"/>
      <c r="CK36" s="97"/>
      <c r="CL36" s="97"/>
      <c r="CM36" s="97"/>
      <c r="CN36" s="97"/>
      <c r="CO36" s="97"/>
      <c r="CP36" s="97"/>
      <c r="CQ36" s="97"/>
      <c r="CR36" s="97"/>
      <c r="CS36" s="97"/>
      <c r="CT36" s="97"/>
      <c r="CU36" s="97"/>
      <c r="CV36" s="97"/>
      <c r="CW36" s="97"/>
      <c r="CX36" s="97"/>
      <c r="CY36" s="97"/>
      <c r="CZ36" s="97"/>
      <c r="DA36" s="97"/>
      <c r="DB36" s="97"/>
      <c r="DC36" s="97"/>
      <c r="DD36" s="97"/>
      <c r="DE36" s="97"/>
      <c r="DF36" s="97"/>
      <c r="DG36" s="97"/>
      <c r="DH36" s="97"/>
      <c r="DI36" s="62" t="str">
        <f t="shared" si="11"/>
        <v>Titan</v>
      </c>
      <c r="DJ36" s="91"/>
      <c r="DK36" s="91"/>
      <c r="DL36" s="91"/>
      <c r="DM36" s="91"/>
      <c r="DN36" s="91"/>
      <c r="DO36" s="91"/>
      <c r="DP36" s="91"/>
      <c r="DQ36" s="91"/>
      <c r="DR36" s="91"/>
      <c r="DS36" s="91"/>
      <c r="DT36" s="91"/>
      <c r="DU36" s="91"/>
      <c r="DV36" s="91"/>
      <c r="DW36" s="91"/>
      <c r="DX36" s="91"/>
      <c r="DY36" s="91"/>
      <c r="DZ36" s="91"/>
      <c r="EA36" s="91"/>
      <c r="EB36" s="91"/>
      <c r="EC36" s="91"/>
      <c r="ED36" s="91"/>
      <c r="EE36" s="91"/>
      <c r="EF36" s="91"/>
      <c r="EG36" s="91"/>
      <c r="EH36" s="91"/>
      <c r="EI36" s="91"/>
      <c r="EJ36" s="91"/>
      <c r="EK36" s="91"/>
      <c r="EL36" s="91"/>
      <c r="EM36" s="91"/>
      <c r="EN36" s="91"/>
      <c r="EO36" s="91"/>
      <c r="EP36" s="91"/>
      <c r="EQ36" s="91"/>
      <c r="ER36" s="91"/>
      <c r="ES36" s="91"/>
      <c r="ET36" s="91"/>
      <c r="EU36" s="91"/>
      <c r="EV36" s="91"/>
      <c r="EW36" s="64"/>
      <c r="EX36" s="72">
        <v>1986</v>
      </c>
      <c r="EY36" s="81"/>
      <c r="EZ36" s="81"/>
      <c r="FA36" s="81"/>
      <c r="FB36" s="80"/>
      <c r="FC36" s="81"/>
      <c r="FD36" s="81"/>
    </row>
    <row r="37" spans="1:160" ht="12" customHeight="1" x14ac:dyDescent="0.15">
      <c r="A37" s="4"/>
      <c r="B37" s="125"/>
      <c r="C37" s="119"/>
      <c r="D37" s="128"/>
      <c r="E37" s="131"/>
      <c r="F37" s="166"/>
      <c r="G37" s="134"/>
      <c r="H37" s="115"/>
      <c r="I37" s="117"/>
      <c r="J37" s="119"/>
      <c r="K37" s="119"/>
      <c r="L37" s="122"/>
      <c r="M37" s="99"/>
      <c r="N37" s="99"/>
      <c r="O37" s="101"/>
      <c r="P37" s="13">
        <v>3</v>
      </c>
      <c r="Q37" s="14"/>
      <c r="R37" s="13" t="str">
        <f>_xlfn.XLOOKUP(Q37, $AB$5:$AB$10, $AC$5:$AC$10, "", 0)</f>
        <v/>
      </c>
      <c r="S37" s="13" t="str">
        <f>IF(Q37="Ion Thruster", 5 * I37, _xlfn.XLOOKUP(Q37, $AB$5:$AB$10, $AD$5:$AD$10, "", 0))</f>
        <v/>
      </c>
      <c r="T37" s="15"/>
      <c r="U37" s="13" t="str">
        <f t="shared" si="62"/>
        <v/>
      </c>
      <c r="V37" s="13" t="str">
        <f t="shared" si="63"/>
        <v/>
      </c>
      <c r="W37" s="107" t="s">
        <v>48</v>
      </c>
      <c r="X37" s="109" t="str">
        <f>IF(B35="", "", K35*U39)</f>
        <v/>
      </c>
      <c r="Y37" s="45"/>
      <c r="Z37" s="5"/>
      <c r="AA37" s="82"/>
      <c r="AB37" s="64"/>
      <c r="AC37" s="64"/>
      <c r="AD37" s="64"/>
      <c r="AE37" s="159"/>
      <c r="AF37" s="62" t="s">
        <v>64</v>
      </c>
      <c r="AG37" s="66" t="e">
        <f>NA()</f>
        <v>#N/A</v>
      </c>
      <c r="AH37" s="66" t="e">
        <f>NA()</f>
        <v>#N/A</v>
      </c>
      <c r="AI37" s="66" t="e">
        <f>NA()</f>
        <v>#N/A</v>
      </c>
      <c r="AJ37" s="66" t="e">
        <f>NA()</f>
        <v>#N/A</v>
      </c>
      <c r="AK37" s="66" t="e">
        <f>NA()</f>
        <v>#N/A</v>
      </c>
      <c r="AL37" s="66" t="e">
        <f>NA()</f>
        <v>#N/A</v>
      </c>
      <c r="AM37" s="66" t="e">
        <f>NA()</f>
        <v>#N/A</v>
      </c>
      <c r="AN37" s="66" t="e">
        <f>NA()</f>
        <v>#N/A</v>
      </c>
      <c r="AO37" s="66" t="e">
        <f>NA()</f>
        <v>#N/A</v>
      </c>
      <c r="AP37" s="66" t="e">
        <f>NA()</f>
        <v>#N/A</v>
      </c>
      <c r="AQ37" s="66" t="e">
        <f>NA()</f>
        <v>#N/A</v>
      </c>
      <c r="AR37" s="66" t="e">
        <f>NA()</f>
        <v>#N/A</v>
      </c>
      <c r="AS37" s="66" t="e">
        <f>NA()</f>
        <v>#N/A</v>
      </c>
      <c r="AT37" s="66" t="e">
        <f>NA()</f>
        <v>#N/A</v>
      </c>
      <c r="AU37" s="66" t="e">
        <f>NA()</f>
        <v>#N/A</v>
      </c>
      <c r="AV37" s="66" t="e">
        <f>NA()</f>
        <v>#N/A</v>
      </c>
      <c r="AW37" s="66" t="e">
        <f>NA()</f>
        <v>#N/A</v>
      </c>
      <c r="AX37" s="66" t="e">
        <f>NA()</f>
        <v>#N/A</v>
      </c>
      <c r="AY37" s="66" t="e">
        <f>NA()</f>
        <v>#N/A</v>
      </c>
      <c r="AZ37" s="66" t="e">
        <f>NA()</f>
        <v>#N/A</v>
      </c>
      <c r="BA37" s="66" t="e">
        <f>NA()</f>
        <v>#N/A</v>
      </c>
      <c r="BB37" s="66" t="e">
        <f>NA()</f>
        <v>#N/A</v>
      </c>
      <c r="BC37" s="66" t="e">
        <f>NA()</f>
        <v>#N/A</v>
      </c>
      <c r="BD37" s="66" t="e">
        <f>NA()</f>
        <v>#N/A</v>
      </c>
      <c r="BE37" s="66" t="e">
        <f>NA()</f>
        <v>#N/A</v>
      </c>
      <c r="BF37" s="66" t="e">
        <f>NA()</f>
        <v>#N/A</v>
      </c>
      <c r="BG37" s="66" t="e">
        <f>NA()</f>
        <v>#N/A</v>
      </c>
      <c r="BH37" s="66" t="e">
        <f>NA()</f>
        <v>#N/A</v>
      </c>
      <c r="BI37" s="66" t="e">
        <f>NA()</f>
        <v>#N/A</v>
      </c>
      <c r="BJ37" s="66" t="e">
        <f>NA()</f>
        <v>#N/A</v>
      </c>
      <c r="BK37" s="66" t="e">
        <f>NA()</f>
        <v>#N/A</v>
      </c>
      <c r="BL37" s="66">
        <v>2</v>
      </c>
      <c r="BM37" s="66" t="e">
        <f>NA()</f>
        <v>#N/A</v>
      </c>
      <c r="BN37" s="66" t="e">
        <f>NA()</f>
        <v>#N/A</v>
      </c>
      <c r="BO37" s="66" t="e">
        <f>NA()</f>
        <v>#N/A</v>
      </c>
      <c r="BP37" s="66" t="e">
        <f>NA()</f>
        <v>#N/A</v>
      </c>
      <c r="BQ37" s="66" t="e">
        <f>NA()</f>
        <v>#N/A</v>
      </c>
      <c r="BR37" s="66" t="e">
        <f>NA()</f>
        <v>#N/A</v>
      </c>
      <c r="BS37" s="66" t="e">
        <f>NA()</f>
        <v>#N/A</v>
      </c>
      <c r="BT37" s="90"/>
      <c r="BU37" s="89" t="str">
        <f t="shared" si="10"/>
        <v>Enceladus</v>
      </c>
      <c r="BV37" s="97"/>
      <c r="BW37" s="97"/>
      <c r="BX37" s="97"/>
      <c r="BY37" s="97"/>
      <c r="BZ37" s="97"/>
      <c r="CA37" s="97"/>
      <c r="CB37" s="97"/>
      <c r="CC37" s="97"/>
      <c r="CD37" s="97"/>
      <c r="CE37" s="97"/>
      <c r="CF37" s="97"/>
      <c r="CG37" s="97"/>
      <c r="CH37" s="97"/>
      <c r="CI37" s="97"/>
      <c r="CJ37" s="97"/>
      <c r="CK37" s="97"/>
      <c r="CL37" s="97"/>
      <c r="CM37" s="97"/>
      <c r="CN37" s="97"/>
      <c r="CO37" s="97"/>
      <c r="CP37" s="97"/>
      <c r="CQ37" s="97"/>
      <c r="CR37" s="97"/>
      <c r="CS37" s="97"/>
      <c r="CT37" s="97"/>
      <c r="CU37" s="97"/>
      <c r="CV37" s="97"/>
      <c r="CW37" s="97"/>
      <c r="CX37" s="97"/>
      <c r="CY37" s="97"/>
      <c r="CZ37" s="97"/>
      <c r="DA37" s="96">
        <v>-1</v>
      </c>
      <c r="DB37" s="97"/>
      <c r="DC37" s="97"/>
      <c r="DD37" s="97"/>
      <c r="DE37" s="97"/>
      <c r="DF37" s="97"/>
      <c r="DG37" s="97"/>
      <c r="DH37" s="97"/>
      <c r="DI37" s="62" t="str">
        <f t="shared" si="11"/>
        <v>Enceladus</v>
      </c>
      <c r="DJ37" s="91"/>
      <c r="DK37" s="91"/>
      <c r="DL37" s="91"/>
      <c r="DM37" s="91"/>
      <c r="DN37" s="91"/>
      <c r="DO37" s="91"/>
      <c r="DP37" s="91"/>
      <c r="DQ37" s="91"/>
      <c r="DR37" s="91"/>
      <c r="DS37" s="91"/>
      <c r="DT37" s="91"/>
      <c r="DU37" s="91"/>
      <c r="DV37" s="91"/>
      <c r="DW37" s="91"/>
      <c r="DX37" s="91"/>
      <c r="DY37" s="91"/>
      <c r="DZ37" s="91"/>
      <c r="EA37" s="91"/>
      <c r="EB37" s="91"/>
      <c r="EC37" s="91"/>
      <c r="ED37" s="91"/>
      <c r="EE37" s="91"/>
      <c r="EF37" s="91"/>
      <c r="EG37" s="91"/>
      <c r="EH37" s="91"/>
      <c r="EI37" s="91"/>
      <c r="EJ37" s="91"/>
      <c r="EK37" s="91"/>
      <c r="EL37" s="91"/>
      <c r="EM37" s="91"/>
      <c r="EN37" s="91"/>
      <c r="EO37" s="91"/>
      <c r="EP37" s="91"/>
      <c r="EQ37" s="91"/>
      <c r="ER37" s="91"/>
      <c r="ES37" s="91"/>
      <c r="ET37" s="91"/>
      <c r="EU37" s="91"/>
      <c r="EV37" s="91"/>
      <c r="EW37" s="64"/>
      <c r="EY37" s="81"/>
      <c r="EZ37" s="81"/>
      <c r="FA37" s="81"/>
      <c r="FB37" s="80"/>
      <c r="FC37" s="81"/>
      <c r="FD37" s="81"/>
    </row>
    <row r="38" spans="1:160" ht="12" customHeight="1" x14ac:dyDescent="0.15">
      <c r="A38" s="4"/>
      <c r="B38" s="125"/>
      <c r="C38" s="119"/>
      <c r="D38" s="128"/>
      <c r="E38" s="131"/>
      <c r="F38" s="166"/>
      <c r="G38" s="134"/>
      <c r="H38" s="115"/>
      <c r="I38" s="117"/>
      <c r="J38" s="119"/>
      <c r="K38" s="119"/>
      <c r="L38" s="122"/>
      <c r="M38" s="99"/>
      <c r="N38" s="99"/>
      <c r="O38" s="101"/>
      <c r="P38" s="13">
        <v>4</v>
      </c>
      <c r="Q38" s="14"/>
      <c r="R38" s="13" t="str">
        <f>_xlfn.XLOOKUP(Q38, $AB$5:$AB$10, $AC$5:$AC$10, "", 0)</f>
        <v/>
      </c>
      <c r="S38" s="13" t="str">
        <f>IF(Q38="Ion Thruster", 5 * I38, _xlfn.XLOOKUP(Q38, $AB$5:$AB$10, $AD$5:$AD$10, "", 0))</f>
        <v/>
      </c>
      <c r="T38" s="15"/>
      <c r="U38" s="13" t="str">
        <f t="shared" si="62"/>
        <v/>
      </c>
      <c r="V38" s="13" t="str">
        <f t="shared" si="63"/>
        <v/>
      </c>
      <c r="W38" s="108"/>
      <c r="X38" s="110"/>
      <c r="Y38" s="44"/>
      <c r="Z38" s="5"/>
      <c r="AA38" s="82"/>
      <c r="AB38" s="64"/>
      <c r="AC38" s="64"/>
      <c r="AD38" s="64"/>
      <c r="AE38" s="160"/>
      <c r="AF38" s="62" t="s">
        <v>53</v>
      </c>
      <c r="AG38" s="66" t="e">
        <f>NA()</f>
        <v>#N/A</v>
      </c>
      <c r="AH38" s="66" t="e">
        <f>NA()</f>
        <v>#N/A</v>
      </c>
      <c r="AI38" s="66" t="e">
        <f>NA()</f>
        <v>#N/A</v>
      </c>
      <c r="AJ38" s="66" t="e">
        <f>NA()</f>
        <v>#N/A</v>
      </c>
      <c r="AK38" s="66" t="e">
        <f>NA()</f>
        <v>#N/A</v>
      </c>
      <c r="AL38" s="66" t="e">
        <f>NA()</f>
        <v>#N/A</v>
      </c>
      <c r="AM38" s="66" t="e">
        <f>NA()</f>
        <v>#N/A</v>
      </c>
      <c r="AN38" s="66" t="e">
        <f>NA()</f>
        <v>#N/A</v>
      </c>
      <c r="AO38" s="66">
        <v>4</v>
      </c>
      <c r="AP38" s="66" t="e">
        <f>NA()</f>
        <v>#N/A</v>
      </c>
      <c r="AQ38" s="66" t="e">
        <f>NA()</f>
        <v>#N/A</v>
      </c>
      <c r="AR38" s="66" t="e">
        <f>NA()</f>
        <v>#N/A</v>
      </c>
      <c r="AS38" s="66" t="e">
        <f>NA()</f>
        <v>#N/A</v>
      </c>
      <c r="AT38" s="66" t="e">
        <f>NA()</f>
        <v>#N/A</v>
      </c>
      <c r="AU38" s="66" t="e">
        <f>NA()</f>
        <v>#N/A</v>
      </c>
      <c r="AV38" s="66" t="e">
        <f>NA()</f>
        <v>#N/A</v>
      </c>
      <c r="AW38" s="66" t="e">
        <f>NA()</f>
        <v>#N/A</v>
      </c>
      <c r="AX38" s="66" t="e">
        <f>NA()</f>
        <v>#N/A</v>
      </c>
      <c r="AY38" s="66" t="e">
        <f>NA()</f>
        <v>#N/A</v>
      </c>
      <c r="AZ38" s="66" t="e">
        <f>NA()</f>
        <v>#N/A</v>
      </c>
      <c r="BA38" s="66" t="e">
        <f>NA()</f>
        <v>#N/A</v>
      </c>
      <c r="BB38" s="66" t="e">
        <f>NA()</f>
        <v>#N/A</v>
      </c>
      <c r="BC38" s="66" t="e">
        <f>NA()</f>
        <v>#N/A</v>
      </c>
      <c r="BD38" s="66" t="e">
        <f>NA()</f>
        <v>#N/A</v>
      </c>
      <c r="BE38" s="66" t="e">
        <f>NA()</f>
        <v>#N/A</v>
      </c>
      <c r="BF38" s="66" t="e">
        <f>NA()</f>
        <v>#N/A</v>
      </c>
      <c r="BG38" s="66" t="e">
        <f>NA()</f>
        <v>#N/A</v>
      </c>
      <c r="BH38" s="66" t="e">
        <f>NA()</f>
        <v>#N/A</v>
      </c>
      <c r="BI38" s="66" t="e">
        <f>NA()</f>
        <v>#N/A</v>
      </c>
      <c r="BJ38" s="66" t="e">
        <f>NA()</f>
        <v>#N/A</v>
      </c>
      <c r="BK38" s="66" t="e">
        <f>NA()</f>
        <v>#N/A</v>
      </c>
      <c r="BL38" s="66" t="e">
        <f>NA()</f>
        <v>#N/A</v>
      </c>
      <c r="BM38" s="66" t="e">
        <f>NA()</f>
        <v>#N/A</v>
      </c>
      <c r="BN38" s="66" t="e">
        <f>NA()</f>
        <v>#N/A</v>
      </c>
      <c r="BO38" s="66" t="e">
        <f>NA()</f>
        <v>#N/A</v>
      </c>
      <c r="BP38" s="66" t="e">
        <f>NA()</f>
        <v>#N/A</v>
      </c>
      <c r="BQ38" s="66" t="e">
        <f>NA()</f>
        <v>#N/A</v>
      </c>
      <c r="BR38" s="66" t="e">
        <f>NA()</f>
        <v>#N/A</v>
      </c>
      <c r="BS38" s="66">
        <v>0</v>
      </c>
      <c r="BT38" s="90"/>
      <c r="BU38" s="89" t="str">
        <f t="shared" si="10"/>
        <v>Uranus Fly-by</v>
      </c>
      <c r="BV38" s="97"/>
      <c r="BW38" s="97"/>
      <c r="BX38" s="97"/>
      <c r="BY38" s="97"/>
      <c r="BZ38" s="97"/>
      <c r="CA38" s="97"/>
      <c r="CB38" s="97"/>
      <c r="CC38" s="97"/>
      <c r="CD38" s="96">
        <v>9</v>
      </c>
      <c r="CE38" s="97"/>
      <c r="CF38" s="97"/>
      <c r="CG38" s="97"/>
      <c r="CH38" s="97"/>
      <c r="CI38" s="97"/>
      <c r="CJ38" s="97"/>
      <c r="CK38" s="97"/>
      <c r="CL38" s="97"/>
      <c r="CM38" s="97"/>
      <c r="CN38" s="97"/>
      <c r="CO38" s="97"/>
      <c r="CP38" s="97"/>
      <c r="CQ38" s="97"/>
      <c r="CR38" s="97"/>
      <c r="CS38" s="97"/>
      <c r="CT38" s="97"/>
      <c r="CU38" s="97"/>
      <c r="CV38" s="97"/>
      <c r="CW38" s="97"/>
      <c r="CX38" s="97"/>
      <c r="CY38" s="97"/>
      <c r="CZ38" s="97"/>
      <c r="DA38" s="97"/>
      <c r="DB38" s="97"/>
      <c r="DC38" s="97"/>
      <c r="DD38" s="97"/>
      <c r="DE38" s="97"/>
      <c r="DF38" s="97"/>
      <c r="DG38" s="97"/>
      <c r="DH38" s="96">
        <v>4</v>
      </c>
      <c r="DI38" s="62" t="str">
        <f t="shared" si="11"/>
        <v>Uranus Fly-by</v>
      </c>
      <c r="DJ38" s="90"/>
      <c r="DK38" s="90"/>
      <c r="DL38" s="90"/>
      <c r="DM38" s="90"/>
      <c r="DN38" s="90"/>
      <c r="DO38" s="90"/>
      <c r="DP38" s="90"/>
      <c r="DQ38" s="90"/>
      <c r="DR38" s="90"/>
      <c r="DS38" s="90"/>
      <c r="DT38" s="90"/>
      <c r="DU38" s="90"/>
      <c r="DV38" s="90"/>
      <c r="DW38" s="90"/>
      <c r="DX38" s="90"/>
      <c r="DY38" s="90"/>
      <c r="DZ38" s="90"/>
      <c r="EA38" s="90"/>
      <c r="EB38" s="90"/>
      <c r="EC38" s="90"/>
      <c r="ED38" s="90"/>
      <c r="EE38" s="90"/>
      <c r="EF38" s="90"/>
      <c r="EG38" s="90"/>
      <c r="EH38" s="90"/>
      <c r="EI38" s="90"/>
      <c r="EJ38" s="90"/>
      <c r="EK38" s="90"/>
      <c r="EL38" s="90"/>
      <c r="EM38" s="90"/>
      <c r="EN38" s="90"/>
      <c r="EO38" s="90"/>
      <c r="EP38" s="90"/>
      <c r="EQ38" s="90"/>
      <c r="ER38" s="90"/>
      <c r="ES38" s="90"/>
      <c r="ET38" s="90"/>
      <c r="EU38" s="90"/>
      <c r="EV38" s="90"/>
      <c r="EW38" s="64"/>
      <c r="EY38" s="81"/>
      <c r="EZ38" s="81"/>
      <c r="FA38" s="81"/>
      <c r="FB38" s="80"/>
      <c r="FC38" s="81"/>
      <c r="FD38" s="81"/>
    </row>
    <row r="39" spans="1:160" ht="12" customHeight="1" x14ac:dyDescent="0.15">
      <c r="A39" s="4"/>
      <c r="B39" s="143"/>
      <c r="C39" s="141"/>
      <c r="D39" s="144"/>
      <c r="E39" s="145"/>
      <c r="F39" s="167"/>
      <c r="G39" s="146"/>
      <c r="H39" s="115"/>
      <c r="I39" s="140"/>
      <c r="J39" s="141"/>
      <c r="K39" s="141"/>
      <c r="L39" s="142"/>
      <c r="M39" s="136"/>
      <c r="N39" s="136"/>
      <c r="O39" s="114"/>
      <c r="P39" s="137"/>
      <c r="Q39" s="138"/>
      <c r="R39" s="138"/>
      <c r="S39" s="139"/>
      <c r="T39" s="16" t="s">
        <v>47</v>
      </c>
      <c r="U39" s="17" t="str">
        <f t="shared" ref="U39" si="64">IF(O35="","",O35+SUM(U35:U38))</f>
        <v/>
      </c>
      <c r="V39" s="17" t="str">
        <f>IF(B35="", "", SUM(V35:V38))</f>
        <v/>
      </c>
      <c r="W39" s="18" t="s">
        <v>41</v>
      </c>
      <c r="X39" s="19" t="str">
        <f t="shared" ref="X39" si="65">IF($B35="","",IF(V39 &gt;= X37, "Y", "N"))</f>
        <v/>
      </c>
      <c r="Y39" s="46"/>
      <c r="Z39" s="5"/>
      <c r="AA39" s="82"/>
      <c r="AF39" s="1"/>
      <c r="BT39" s="90"/>
      <c r="BU39" s="89"/>
      <c r="EY39" s="81"/>
      <c r="EZ39" s="81"/>
      <c r="FA39" s="81"/>
      <c r="FB39" s="80"/>
      <c r="FC39" s="81"/>
      <c r="FD39" s="81"/>
    </row>
    <row r="40" spans="1:160" ht="12" customHeight="1" x14ac:dyDescent="0.15">
      <c r="A40" s="4"/>
      <c r="B40" s="124"/>
      <c r="C40" s="98" t="str">
        <f t="shared" ref="C40" si="66">IF(B40="", "", "to")</f>
        <v/>
      </c>
      <c r="D40" s="127"/>
      <c r="E40" s="130" t="str">
        <f t="shared" ref="E40" si="67">IF(B40="","",IF(BT40&lt;0,BT40,""))</f>
        <v/>
      </c>
      <c r="F40" s="121" t="s">
        <v>85</v>
      </c>
      <c r="G40" s="133" t="str">
        <f t="shared" ref="G40" si="68">IF(B40="","",IF(OR(BT40&gt;0,AND(BT40&lt;0,F40="Y")),ABS(BT40),0))</f>
        <v/>
      </c>
      <c r="H40" s="115"/>
      <c r="I40" s="149" t="str">
        <f t="shared" ref="I40" si="69">IF(B40="","",ROUNDUP(G40*H40,0))</f>
        <v/>
      </c>
      <c r="J40" s="119" t="str" cm="1">
        <f t="array" ref="J40">IF(B40="", "", _xlfn.XLOOKUP(B40, Origins, _xlfn.XLOOKUP(D40, Destinations, Maneuver_Difficulties,"")))</f>
        <v/>
      </c>
      <c r="K40" s="98" t="str">
        <f t="shared" ref="K40" si="70">IF(AND(H40&lt;1, H40&gt;0), ROUNDUP(J40/H40, 0), J40)</f>
        <v/>
      </c>
      <c r="L40" s="121"/>
      <c r="M40" s="98" t="str">
        <f>IF(B40="","",IF(ISNA(FB40),"-",IF(AND(L40-FC40 &gt;= 0, MOD(L40-FC40,FD40)=0),"Y","N")))</f>
        <v/>
      </c>
      <c r="N40" s="98" t="str">
        <f t="shared" ref="N40" si="71">IF(L40="", "", L40+I40)</f>
        <v/>
      </c>
      <c r="O40" s="121"/>
      <c r="P40" s="20">
        <v>1</v>
      </c>
      <c r="Q40" s="21"/>
      <c r="R40" s="20" t="str">
        <f>_xlfn.XLOOKUP(Q40, $AB$5:$AB$10, $AC$5:$AC$10, "", 0)</f>
        <v/>
      </c>
      <c r="S40" s="20" t="str">
        <f>IF(Q40="Ion Thruster", 5 * I40, _xlfn.XLOOKUP(Q40, $AB$5:$AB$10, $AD$5:$AD$10, "", 0))</f>
        <v/>
      </c>
      <c r="T40" s="22"/>
      <c r="U40" s="20" t="str">
        <f t="shared" ref="U40:U43" si="72">IF(R40="", "", R40*T40)</f>
        <v/>
      </c>
      <c r="V40" s="20" t="str">
        <f t="shared" ref="V40:V43" si="73">IF(S40="", "", S40*T40)</f>
        <v/>
      </c>
      <c r="W40" s="147"/>
      <c r="X40" s="148"/>
      <c r="Y40" s="43"/>
      <c r="Z40" s="5"/>
      <c r="AA40" s="82"/>
      <c r="BT40" s="94" t="e" cm="1">
        <f t="array" ref="BT40">_xlfn.XLOOKUP(B40,Origins,_xlfn.XLOOKUP(D40,Destinations,Maneuver_Years))</f>
        <v>#N/A</v>
      </c>
      <c r="EY40" s="81"/>
      <c r="EZ40" s="81"/>
      <c r="FA40" s="81"/>
      <c r="FB40" s="80" t="e">
        <f>_xlfn.XLOOKUP(_xlfn.CONCAT($B40, ",", $D40), $EY$5:$EY$12, $EY$5:$EY$12)</f>
        <v>#N/A</v>
      </c>
      <c r="FC40" s="80" t="e">
        <f>_xlfn.XLOOKUP($FB40, $EY$5:$EY$12, $EZ$5:$EZ$12)</f>
        <v>#N/A</v>
      </c>
      <c r="FD40" s="80" t="e">
        <f>_xlfn.XLOOKUP($FB40, $EY$5:$EY$12, $FA$5:$FA$12)</f>
        <v>#N/A</v>
      </c>
    </row>
    <row r="41" spans="1:160" ht="12" customHeight="1" x14ac:dyDescent="0.15">
      <c r="A41" s="4"/>
      <c r="B41" s="125"/>
      <c r="C41" s="119"/>
      <c r="D41" s="128"/>
      <c r="E41" s="131"/>
      <c r="F41" s="166"/>
      <c r="G41" s="134"/>
      <c r="H41" s="115"/>
      <c r="I41" s="117"/>
      <c r="J41" s="119"/>
      <c r="K41" s="119"/>
      <c r="L41" s="122"/>
      <c r="M41" s="99"/>
      <c r="N41" s="99"/>
      <c r="O41" s="101"/>
      <c r="P41" s="13">
        <v>2</v>
      </c>
      <c r="Q41" s="14"/>
      <c r="R41" s="13" t="str">
        <f>_xlfn.XLOOKUP(Q41, $AB$5:$AB$10, $AC$5:$AC$10, "", 0)</f>
        <v/>
      </c>
      <c r="S41" s="13" t="str">
        <f>IF(Q41="Ion Thruster", 5 * I41, _xlfn.XLOOKUP(Q41, $AB$5:$AB$10, $AD$5:$AD$10, "", 0))</f>
        <v/>
      </c>
      <c r="T41" s="15"/>
      <c r="U41" s="13" t="str">
        <f t="shared" si="72"/>
        <v/>
      </c>
      <c r="V41" s="13" t="str">
        <f t="shared" si="73"/>
        <v/>
      </c>
      <c r="W41" s="105"/>
      <c r="X41" s="106"/>
      <c r="Y41" s="44"/>
      <c r="Z41" s="5"/>
      <c r="AA41" s="82"/>
      <c r="BT41" s="93"/>
      <c r="EY41" s="81"/>
      <c r="EZ41" s="81"/>
      <c r="FA41" s="81"/>
      <c r="FB41" s="80"/>
      <c r="FC41" s="81"/>
      <c r="FD41" s="81"/>
    </row>
    <row r="42" spans="1:160" ht="12" customHeight="1" x14ac:dyDescent="0.15">
      <c r="A42" s="4"/>
      <c r="B42" s="125"/>
      <c r="C42" s="119"/>
      <c r="D42" s="128"/>
      <c r="E42" s="131"/>
      <c r="F42" s="166"/>
      <c r="G42" s="134"/>
      <c r="H42" s="115"/>
      <c r="I42" s="117"/>
      <c r="J42" s="119"/>
      <c r="K42" s="119"/>
      <c r="L42" s="122"/>
      <c r="M42" s="99"/>
      <c r="N42" s="99"/>
      <c r="O42" s="101"/>
      <c r="P42" s="13">
        <v>3</v>
      </c>
      <c r="Q42" s="14"/>
      <c r="R42" s="13" t="str">
        <f>_xlfn.XLOOKUP(Q42, $AB$5:$AB$10, $AC$5:$AC$10, "", 0)</f>
        <v/>
      </c>
      <c r="S42" s="13" t="str">
        <f>IF(Q42="Ion Thruster", 5 * I42, _xlfn.XLOOKUP(Q42, $AB$5:$AB$10, $AD$5:$AD$10, "", 0))</f>
        <v/>
      </c>
      <c r="T42" s="15"/>
      <c r="U42" s="13" t="str">
        <f t="shared" si="72"/>
        <v/>
      </c>
      <c r="V42" s="13" t="str">
        <f t="shared" si="73"/>
        <v/>
      </c>
      <c r="W42" s="107" t="s">
        <v>48</v>
      </c>
      <c r="X42" s="109" t="str">
        <f>IF(B40="", "", K40*U44)</f>
        <v/>
      </c>
      <c r="Y42" s="45"/>
      <c r="Z42" s="5"/>
      <c r="AA42" s="82"/>
      <c r="BT42" s="90"/>
      <c r="EY42" s="81"/>
      <c r="EZ42" s="81"/>
      <c r="FA42" s="81"/>
      <c r="FB42" s="80"/>
      <c r="FC42" s="81"/>
      <c r="FD42" s="81"/>
    </row>
    <row r="43" spans="1:160" ht="12" customHeight="1" x14ac:dyDescent="0.15">
      <c r="A43" s="4"/>
      <c r="B43" s="125"/>
      <c r="C43" s="119"/>
      <c r="D43" s="128"/>
      <c r="E43" s="131"/>
      <c r="F43" s="166"/>
      <c r="G43" s="134"/>
      <c r="H43" s="115"/>
      <c r="I43" s="117"/>
      <c r="J43" s="119"/>
      <c r="K43" s="119"/>
      <c r="L43" s="122"/>
      <c r="M43" s="99"/>
      <c r="N43" s="99"/>
      <c r="O43" s="101"/>
      <c r="P43" s="13">
        <v>4</v>
      </c>
      <c r="Q43" s="14"/>
      <c r="R43" s="13" t="str">
        <f>_xlfn.XLOOKUP(Q43, $AB$5:$AB$10, $AC$5:$AC$10, "", 0)</f>
        <v/>
      </c>
      <c r="S43" s="13" t="str">
        <f>IF(Q43="Ion Thruster", 5 * I43, _xlfn.XLOOKUP(Q43, $AB$5:$AB$10, $AD$5:$AD$10, "", 0))</f>
        <v/>
      </c>
      <c r="T43" s="15"/>
      <c r="U43" s="13" t="str">
        <f t="shared" si="72"/>
        <v/>
      </c>
      <c r="V43" s="13" t="str">
        <f t="shared" si="73"/>
        <v/>
      </c>
      <c r="W43" s="108"/>
      <c r="X43" s="110"/>
      <c r="Y43" s="44"/>
      <c r="Z43" s="5"/>
      <c r="AA43" s="82"/>
      <c r="BT43" s="90"/>
      <c r="EY43" s="81"/>
      <c r="EZ43" s="81"/>
      <c r="FA43" s="81"/>
      <c r="FB43" s="80"/>
      <c r="FC43" s="81"/>
      <c r="FD43" s="81"/>
    </row>
    <row r="44" spans="1:160" ht="12" customHeight="1" x14ac:dyDescent="0.15">
      <c r="A44" s="4"/>
      <c r="B44" s="143"/>
      <c r="C44" s="141"/>
      <c r="D44" s="144"/>
      <c r="E44" s="145"/>
      <c r="F44" s="167"/>
      <c r="G44" s="146"/>
      <c r="H44" s="115"/>
      <c r="I44" s="140"/>
      <c r="J44" s="141"/>
      <c r="K44" s="141"/>
      <c r="L44" s="142"/>
      <c r="M44" s="136"/>
      <c r="N44" s="136"/>
      <c r="O44" s="114"/>
      <c r="P44" s="137"/>
      <c r="Q44" s="138"/>
      <c r="R44" s="138"/>
      <c r="S44" s="139"/>
      <c r="T44" s="16" t="s">
        <v>47</v>
      </c>
      <c r="U44" s="17" t="str">
        <f t="shared" ref="U44" si="74">IF(O40="","",O40+SUM(U40:U43))</f>
        <v/>
      </c>
      <c r="V44" s="17" t="str">
        <f>IF(B40="", "", SUM(V40:V43))</f>
        <v/>
      </c>
      <c r="W44" s="18" t="s">
        <v>41</v>
      </c>
      <c r="X44" s="19" t="str">
        <f t="shared" ref="X44" si="75">IF($B40="","",IF(V44 &gt;= X42, "Y", "N"))</f>
        <v/>
      </c>
      <c r="Y44" s="46"/>
      <c r="Z44" s="5"/>
      <c r="AA44" s="82"/>
      <c r="BT44" s="90"/>
      <c r="EY44" s="81"/>
      <c r="EZ44" s="81"/>
      <c r="FA44" s="81"/>
      <c r="FB44" s="80"/>
      <c r="FC44" s="81"/>
      <c r="FD44" s="81"/>
    </row>
    <row r="45" spans="1:160" x14ac:dyDescent="0.15">
      <c r="A45" s="4"/>
      <c r="B45" s="124"/>
      <c r="C45" s="119" t="str">
        <f t="shared" ref="C45" si="76">IF(B45="", "", "to")</f>
        <v/>
      </c>
      <c r="D45" s="127"/>
      <c r="E45" s="130" t="str">
        <f t="shared" ref="E45" si="77">IF(B45="","",IF(BT45&lt;0,BT45,""))</f>
        <v/>
      </c>
      <c r="F45" s="121" t="s">
        <v>85</v>
      </c>
      <c r="G45" s="133" t="str">
        <f t="shared" ref="G45" si="78">IF(B45="","",IF(OR(BT45&gt;0,AND(BT45&lt;0,F45="Y")),ABS(BT45),0))</f>
        <v/>
      </c>
      <c r="H45" s="114"/>
      <c r="I45" s="117" t="str">
        <f t="shared" ref="I45" si="79">IF(B45="","",ROUNDUP(G45*H45,0))</f>
        <v/>
      </c>
      <c r="J45" s="119" t="str" cm="1">
        <f t="array" ref="J45">IF(B45="", "", _xlfn.XLOOKUP(B45, Origins, _xlfn.XLOOKUP(D45, Destinations, Maneuver_Difficulties,"")))</f>
        <v/>
      </c>
      <c r="K45" s="119" t="str">
        <f t="shared" ref="K45" si="80">IF(AND(H45&lt;1, H45&gt;0), ROUNDUP(J45/H45, 0), J45)</f>
        <v/>
      </c>
      <c r="L45" s="121"/>
      <c r="M45" s="98" t="str">
        <f>IF(B45="","",IF(ISNA(FB45),"-",IF(AND(L45-FC45 &gt;= 0, MOD(L45-FC45,FD45)=0),"Y","N")))</f>
        <v/>
      </c>
      <c r="N45" s="98" t="str">
        <f t="shared" ref="N45" si="81">IF(L45="", "", L45+I45)</f>
        <v/>
      </c>
      <c r="O45" s="101"/>
      <c r="P45" s="13">
        <v>1</v>
      </c>
      <c r="Q45" s="14"/>
      <c r="R45" s="13" t="str">
        <f>_xlfn.XLOOKUP(Q45, $AB$5:$AB$10, $AC$5:$AC$10, "", 0)</f>
        <v/>
      </c>
      <c r="S45" s="13" t="str">
        <f>IF(Q45="Ion Thruster", 5 * I45, _xlfn.XLOOKUP(Q45, $AB$5:$AB$10, $AD$5:$AD$10, "", 0))</f>
        <v/>
      </c>
      <c r="T45" s="15"/>
      <c r="U45" s="13" t="str">
        <f t="shared" ref="U45:U48" si="82">IF(R45="", "", R45*T45)</f>
        <v/>
      </c>
      <c r="V45" s="13" t="str">
        <f t="shared" ref="V45:V48" si="83">IF(S45="", "", S45*T45)</f>
        <v/>
      </c>
      <c r="W45" s="103"/>
      <c r="X45" s="104"/>
      <c r="Y45" s="44"/>
      <c r="Z45" s="5"/>
      <c r="AA45" s="82"/>
      <c r="BT45" s="94" t="e" cm="1">
        <f t="array" ref="BT45">_xlfn.XLOOKUP(B45,Origins,_xlfn.XLOOKUP(D45,Destinations,Maneuver_Years))</f>
        <v>#N/A</v>
      </c>
      <c r="EY45" s="81"/>
      <c r="EZ45" s="81"/>
      <c r="FA45" s="81"/>
      <c r="FB45" s="80" t="e">
        <f>_xlfn.XLOOKUP(_xlfn.CONCAT($B45, ",", $D45), $EY$5:$EY$12, $EY$5:$EY$12)</f>
        <v>#N/A</v>
      </c>
      <c r="FC45" s="80" t="e">
        <f>_xlfn.XLOOKUP($FB45, $EY$5:$EY$12, $EZ$5:$EZ$12)</f>
        <v>#N/A</v>
      </c>
      <c r="FD45" s="80" t="e">
        <f>_xlfn.XLOOKUP($FB45, $EY$5:$EY$12, $FA$5:$FA$12)</f>
        <v>#N/A</v>
      </c>
    </row>
    <row r="46" spans="1:160" x14ac:dyDescent="0.15">
      <c r="A46" s="4"/>
      <c r="B46" s="125"/>
      <c r="C46" s="119"/>
      <c r="D46" s="128"/>
      <c r="E46" s="131"/>
      <c r="F46" s="166"/>
      <c r="G46" s="134"/>
      <c r="H46" s="115"/>
      <c r="I46" s="117"/>
      <c r="J46" s="119"/>
      <c r="K46" s="119"/>
      <c r="L46" s="122"/>
      <c r="M46" s="99"/>
      <c r="N46" s="99"/>
      <c r="O46" s="101"/>
      <c r="P46" s="13">
        <v>2</v>
      </c>
      <c r="Q46" s="14"/>
      <c r="R46" s="13" t="str">
        <f>_xlfn.XLOOKUP(Q46, $AB$5:$AB$10, $AC$5:$AC$10, "", 0)</f>
        <v/>
      </c>
      <c r="S46" s="13" t="str">
        <f>IF(Q46="Ion Thruster", 5 * I46, _xlfn.XLOOKUP(Q46, $AB$5:$AB$10, $AD$5:$AD$10, "", 0))</f>
        <v/>
      </c>
      <c r="T46" s="15"/>
      <c r="U46" s="13" t="str">
        <f t="shared" si="82"/>
        <v/>
      </c>
      <c r="V46" s="13" t="str">
        <f t="shared" si="83"/>
        <v/>
      </c>
      <c r="W46" s="105"/>
      <c r="X46" s="106"/>
      <c r="Y46" s="44"/>
      <c r="Z46" s="5"/>
      <c r="AA46" s="82"/>
      <c r="BT46" s="93"/>
      <c r="EY46" s="81"/>
      <c r="EZ46" s="81"/>
      <c r="FA46" s="81"/>
      <c r="FB46" s="80"/>
      <c r="FC46" s="81"/>
      <c r="FD46" s="81"/>
    </row>
    <row r="47" spans="1:160" x14ac:dyDescent="0.15">
      <c r="A47" s="4"/>
      <c r="B47" s="125"/>
      <c r="C47" s="119"/>
      <c r="D47" s="128"/>
      <c r="E47" s="131"/>
      <c r="F47" s="166"/>
      <c r="G47" s="134"/>
      <c r="H47" s="115"/>
      <c r="I47" s="117"/>
      <c r="J47" s="119"/>
      <c r="K47" s="119"/>
      <c r="L47" s="122"/>
      <c r="M47" s="99"/>
      <c r="N47" s="99"/>
      <c r="O47" s="101"/>
      <c r="P47" s="13">
        <v>3</v>
      </c>
      <c r="Q47" s="14"/>
      <c r="R47" s="13" t="str">
        <f>_xlfn.XLOOKUP(Q47, $AB$5:$AB$10, $AC$5:$AC$10, "", 0)</f>
        <v/>
      </c>
      <c r="S47" s="13" t="str">
        <f>IF(Q47="Ion Thruster", 5 * I47, _xlfn.XLOOKUP(Q47, $AB$5:$AB$10, $AD$5:$AD$10, "", 0))</f>
        <v/>
      </c>
      <c r="T47" s="15"/>
      <c r="U47" s="13" t="str">
        <f t="shared" si="82"/>
        <v/>
      </c>
      <c r="V47" s="13" t="str">
        <f t="shared" si="83"/>
        <v/>
      </c>
      <c r="W47" s="107" t="s">
        <v>48</v>
      </c>
      <c r="X47" s="109" t="str">
        <f>IF(B45="", "", K45*U49)</f>
        <v/>
      </c>
      <c r="Y47" s="45"/>
      <c r="Z47" s="5"/>
      <c r="AA47" s="82"/>
      <c r="BT47" s="90"/>
      <c r="EY47" s="81"/>
      <c r="EZ47" s="81"/>
      <c r="FA47" s="81"/>
      <c r="FB47" s="80"/>
      <c r="FC47" s="81"/>
      <c r="FD47" s="81"/>
    </row>
    <row r="48" spans="1:160" x14ac:dyDescent="0.15">
      <c r="A48" s="4"/>
      <c r="B48" s="125"/>
      <c r="C48" s="119"/>
      <c r="D48" s="128"/>
      <c r="E48" s="131"/>
      <c r="F48" s="166"/>
      <c r="G48" s="134"/>
      <c r="H48" s="115"/>
      <c r="I48" s="117"/>
      <c r="J48" s="119"/>
      <c r="K48" s="119"/>
      <c r="L48" s="122"/>
      <c r="M48" s="99"/>
      <c r="N48" s="99"/>
      <c r="O48" s="101"/>
      <c r="P48" s="13">
        <v>4</v>
      </c>
      <c r="Q48" s="14"/>
      <c r="R48" s="13" t="str">
        <f>_xlfn.XLOOKUP(Q48, $AB$5:$AB$10, $AC$5:$AC$10, "", 0)</f>
        <v/>
      </c>
      <c r="S48" s="13" t="str">
        <f>IF(Q48="Ion Thruster", 5 * I48, _xlfn.XLOOKUP(Q48, $AB$5:$AB$10, $AD$5:$AD$10, "", 0))</f>
        <v/>
      </c>
      <c r="T48" s="15"/>
      <c r="U48" s="13" t="str">
        <f t="shared" si="82"/>
        <v/>
      </c>
      <c r="V48" s="13" t="str">
        <f t="shared" si="83"/>
        <v/>
      </c>
      <c r="W48" s="108"/>
      <c r="X48" s="110"/>
      <c r="Y48" s="44"/>
      <c r="Z48" s="5"/>
      <c r="AA48" s="82"/>
      <c r="BT48" s="90"/>
      <c r="EY48" s="81"/>
      <c r="EZ48" s="81"/>
      <c r="FA48" s="81"/>
      <c r="FB48" s="80"/>
      <c r="FC48" s="81"/>
      <c r="FD48" s="81"/>
    </row>
    <row r="49" spans="1:160" x14ac:dyDescent="0.15">
      <c r="A49" s="4"/>
      <c r="B49" s="143"/>
      <c r="C49" s="141"/>
      <c r="D49" s="144"/>
      <c r="E49" s="145"/>
      <c r="F49" s="167"/>
      <c r="G49" s="146"/>
      <c r="H49" s="115"/>
      <c r="I49" s="140"/>
      <c r="J49" s="141"/>
      <c r="K49" s="141"/>
      <c r="L49" s="142"/>
      <c r="M49" s="136"/>
      <c r="N49" s="136"/>
      <c r="O49" s="114"/>
      <c r="P49" s="137"/>
      <c r="Q49" s="138"/>
      <c r="R49" s="138"/>
      <c r="S49" s="139"/>
      <c r="T49" s="16" t="s">
        <v>47</v>
      </c>
      <c r="U49" s="17" t="str">
        <f t="shared" ref="U49" si="84">IF(O45="","",O45+SUM(U45:U48))</f>
        <v/>
      </c>
      <c r="V49" s="17" t="str">
        <f>IF(B45="", "", SUM(V45:V48))</f>
        <v/>
      </c>
      <c r="W49" s="18" t="s">
        <v>41</v>
      </c>
      <c r="X49" s="19" t="str">
        <f t="shared" ref="X49" si="85">IF($B45="","",IF(V49 &gt;= X47, "Y", "N"))</f>
        <v/>
      </c>
      <c r="Y49" s="46"/>
      <c r="Z49" s="5"/>
      <c r="AA49" s="82"/>
      <c r="BT49" s="90"/>
      <c r="EY49" s="81"/>
      <c r="EZ49" s="81"/>
      <c r="FA49" s="81"/>
      <c r="FB49" s="80"/>
      <c r="FC49" s="81"/>
      <c r="FD49" s="81"/>
    </row>
    <row r="50" spans="1:160" x14ac:dyDescent="0.15">
      <c r="A50" s="4"/>
      <c r="B50" s="124"/>
      <c r="C50" s="119" t="str">
        <f t="shared" ref="C50" si="86">IF(B50="", "", "to")</f>
        <v/>
      </c>
      <c r="D50" s="127"/>
      <c r="E50" s="130" t="str">
        <f t="shared" ref="E50" si="87">IF(B50="","",IF(BT50&lt;0,BT50,""))</f>
        <v/>
      </c>
      <c r="F50" s="121" t="s">
        <v>85</v>
      </c>
      <c r="G50" s="133" t="str">
        <f t="shared" ref="G50" si="88">IF(B50="","",IF(OR(BT50&gt;0,AND(BT50&lt;0,F50="Y")),ABS(BT50),0))</f>
        <v/>
      </c>
      <c r="H50" s="114"/>
      <c r="I50" s="117" t="str">
        <f t="shared" ref="I50" si="89">IF(B50="","",ROUNDUP(G50*H50,0))</f>
        <v/>
      </c>
      <c r="J50" s="119" t="str" cm="1">
        <f t="array" ref="J50">IF(B50="", "", _xlfn.XLOOKUP(B50, Origins, _xlfn.XLOOKUP(D50, Destinations, Maneuver_Difficulties,"")))</f>
        <v/>
      </c>
      <c r="K50" s="119" t="str">
        <f t="shared" ref="K50" si="90">IF(AND(H50&lt;1, H50&gt;0), ROUNDUP(J50/H50, 0), J50)</f>
        <v/>
      </c>
      <c r="L50" s="121"/>
      <c r="M50" s="98" t="str">
        <f>IF(B50="","",IF(ISNA(FB50),"-",IF(AND(L50-FC50 &gt;= 0, MOD(L50-FC50,FD50)=0),"Y","N")))</f>
        <v/>
      </c>
      <c r="N50" s="98" t="str">
        <f t="shared" ref="N50" si="91">IF(L50="", "", L50+I50)</f>
        <v/>
      </c>
      <c r="O50" s="101"/>
      <c r="P50" s="13">
        <v>1</v>
      </c>
      <c r="Q50" s="14"/>
      <c r="R50" s="13" t="str">
        <f>_xlfn.XLOOKUP(Q50, $AB$5:$AB$10, $AC$5:$AC$10, "", 0)</f>
        <v/>
      </c>
      <c r="S50" s="13" t="str">
        <f>IF(Q50="Ion Thruster", 5 * I50, _xlfn.XLOOKUP(Q50, $AB$5:$AB$10, $AD$5:$AD$10, "", 0))</f>
        <v/>
      </c>
      <c r="T50" s="15"/>
      <c r="U50" s="13" t="str">
        <f t="shared" ref="U50:U53" si="92">IF(R50="", "", R50*T50)</f>
        <v/>
      </c>
      <c r="V50" s="13" t="str">
        <f t="shared" ref="V50:V53" si="93">IF(S50="", "", S50*T50)</f>
        <v/>
      </c>
      <c r="W50" s="103"/>
      <c r="X50" s="104"/>
      <c r="Y50" s="44"/>
      <c r="Z50" s="5"/>
      <c r="AA50" s="82"/>
      <c r="BT50" s="94" t="e" cm="1">
        <f t="array" ref="BT50">_xlfn.XLOOKUP(B50,Origins,_xlfn.XLOOKUP(D50,Destinations,Maneuver_Years))</f>
        <v>#N/A</v>
      </c>
      <c r="EY50" s="81"/>
      <c r="EZ50" s="81"/>
      <c r="FA50" s="81"/>
      <c r="FB50" s="80" t="e">
        <f>_xlfn.XLOOKUP(_xlfn.CONCAT($B50, ",", $D50), $EY$5:$EY$12, $EY$5:$EY$12)</f>
        <v>#N/A</v>
      </c>
      <c r="FC50" s="80" t="e">
        <f>VLOOKUP(_xlfn.CONCAT($B50, ",", $D50), $EY$5:$FA$12, 2)</f>
        <v>#N/A</v>
      </c>
      <c r="FD50" s="80" t="e">
        <f>VLOOKUP(_xlfn.CONCAT($B50, ",", $D50), $EY$5:$FA$12, 3)</f>
        <v>#N/A</v>
      </c>
    </row>
    <row r="51" spans="1:160" x14ac:dyDescent="0.15">
      <c r="A51" s="4"/>
      <c r="B51" s="125"/>
      <c r="C51" s="119"/>
      <c r="D51" s="128"/>
      <c r="E51" s="131"/>
      <c r="F51" s="166"/>
      <c r="G51" s="134"/>
      <c r="H51" s="115"/>
      <c r="I51" s="117"/>
      <c r="J51" s="119"/>
      <c r="K51" s="119"/>
      <c r="L51" s="122"/>
      <c r="M51" s="99"/>
      <c r="N51" s="99"/>
      <c r="O51" s="101"/>
      <c r="P51" s="13">
        <v>2</v>
      </c>
      <c r="Q51" s="14"/>
      <c r="R51" s="13" t="str">
        <f>_xlfn.XLOOKUP(Q51, $AB$5:$AB$10, $AC$5:$AC$10, "", 0)</f>
        <v/>
      </c>
      <c r="S51" s="13" t="str">
        <f>IF(Q51="Ion Thruster", 5 * I51, _xlfn.XLOOKUP(Q51, $AB$5:$AB$10, $AD$5:$AD$10, "", 0))</f>
        <v/>
      </c>
      <c r="T51" s="15"/>
      <c r="U51" s="13" t="str">
        <f t="shared" si="92"/>
        <v/>
      </c>
      <c r="V51" s="13" t="str">
        <f t="shared" si="93"/>
        <v/>
      </c>
      <c r="W51" s="105"/>
      <c r="X51" s="106"/>
      <c r="Y51" s="44"/>
      <c r="Z51" s="5"/>
      <c r="AA51" s="82"/>
      <c r="BT51" s="93"/>
    </row>
    <row r="52" spans="1:160" x14ac:dyDescent="0.15">
      <c r="A52" s="4"/>
      <c r="B52" s="125"/>
      <c r="C52" s="119"/>
      <c r="D52" s="128"/>
      <c r="E52" s="131"/>
      <c r="F52" s="166"/>
      <c r="G52" s="134"/>
      <c r="H52" s="115"/>
      <c r="I52" s="117"/>
      <c r="J52" s="119"/>
      <c r="K52" s="119"/>
      <c r="L52" s="122"/>
      <c r="M52" s="99"/>
      <c r="N52" s="99"/>
      <c r="O52" s="101"/>
      <c r="P52" s="13">
        <v>3</v>
      </c>
      <c r="Q52" s="14"/>
      <c r="R52" s="13" t="str">
        <f>_xlfn.XLOOKUP(Q52, $AB$5:$AB$10, $AC$5:$AC$10, "", 0)</f>
        <v/>
      </c>
      <c r="S52" s="13" t="str">
        <f>IF(Q52="Ion Thruster", 5 * I52, _xlfn.XLOOKUP(Q52, $AB$5:$AB$10, $AD$5:$AD$10, "", 0))</f>
        <v/>
      </c>
      <c r="T52" s="15"/>
      <c r="U52" s="13" t="str">
        <f t="shared" si="92"/>
        <v/>
      </c>
      <c r="V52" s="13" t="str">
        <f t="shared" si="93"/>
        <v/>
      </c>
      <c r="W52" s="107" t="s">
        <v>48</v>
      </c>
      <c r="X52" s="109" t="str">
        <f>IF(B50="", "", K50*U54)</f>
        <v/>
      </c>
      <c r="Y52" s="45"/>
      <c r="Z52" s="5"/>
      <c r="AA52" s="82"/>
      <c r="BT52" s="90"/>
    </row>
    <row r="53" spans="1:160" x14ac:dyDescent="0.15">
      <c r="A53" s="4"/>
      <c r="B53" s="125"/>
      <c r="C53" s="119"/>
      <c r="D53" s="128"/>
      <c r="E53" s="131"/>
      <c r="F53" s="166"/>
      <c r="G53" s="134"/>
      <c r="H53" s="115"/>
      <c r="I53" s="117"/>
      <c r="J53" s="119"/>
      <c r="K53" s="119"/>
      <c r="L53" s="122"/>
      <c r="M53" s="99"/>
      <c r="N53" s="99"/>
      <c r="O53" s="101"/>
      <c r="P53" s="13">
        <v>4</v>
      </c>
      <c r="Q53" s="14"/>
      <c r="R53" s="13" t="str">
        <f>_xlfn.XLOOKUP(Q53, $AB$5:$AB$10, $AC$5:$AC$10, "", 0)</f>
        <v/>
      </c>
      <c r="S53" s="13" t="str">
        <f>IF(Q53="Ion Thruster", 5 * I53, _xlfn.XLOOKUP(Q53, $AB$5:$AB$10, $AD$5:$AD$10, "", 0))</f>
        <v/>
      </c>
      <c r="T53" s="15"/>
      <c r="U53" s="13" t="str">
        <f t="shared" si="92"/>
        <v/>
      </c>
      <c r="V53" s="13" t="str">
        <f t="shared" si="93"/>
        <v/>
      </c>
      <c r="W53" s="108"/>
      <c r="X53" s="110"/>
      <c r="Y53" s="44"/>
      <c r="Z53" s="5"/>
      <c r="AA53" s="82"/>
      <c r="BT53" s="90"/>
    </row>
    <row r="54" spans="1:160" ht="13" thickBot="1" x14ac:dyDescent="0.2">
      <c r="A54" s="4"/>
      <c r="B54" s="126"/>
      <c r="C54" s="120"/>
      <c r="D54" s="129"/>
      <c r="E54" s="132"/>
      <c r="F54" s="168"/>
      <c r="G54" s="135"/>
      <c r="H54" s="116"/>
      <c r="I54" s="118"/>
      <c r="J54" s="120"/>
      <c r="K54" s="120"/>
      <c r="L54" s="123"/>
      <c r="M54" s="100"/>
      <c r="N54" s="100"/>
      <c r="O54" s="102"/>
      <c r="P54" s="111"/>
      <c r="Q54" s="112"/>
      <c r="R54" s="112"/>
      <c r="S54" s="113"/>
      <c r="T54" s="48" t="s">
        <v>47</v>
      </c>
      <c r="U54" s="49" t="str">
        <f t="shared" ref="U54" si="94">IF(O50="","",O50+SUM(U50:U53))</f>
        <v/>
      </c>
      <c r="V54" s="49" t="str">
        <f>IF(B50="", "", SUM(V50:V53))</f>
        <v/>
      </c>
      <c r="W54" s="50" t="s">
        <v>41</v>
      </c>
      <c r="X54" s="51" t="str">
        <f t="shared" ref="X54" si="95">IF($B50="","",IF(V54 &gt;= X52, "Y", "N"))</f>
        <v/>
      </c>
      <c r="Y54" s="52"/>
      <c r="Z54" s="5"/>
      <c r="AA54" s="82"/>
      <c r="BT54" s="90"/>
    </row>
    <row r="55" spans="1:160" x14ac:dyDescent="0.15">
      <c r="B55" s="31"/>
      <c r="C55" s="13"/>
      <c r="D55" s="31"/>
      <c r="E55" s="31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31"/>
      <c r="R55" s="13"/>
      <c r="S55" s="13"/>
      <c r="T55" s="13"/>
      <c r="U55" s="13"/>
      <c r="V55" s="13"/>
      <c r="W55" s="13"/>
      <c r="X55" s="13"/>
      <c r="Y55" s="31"/>
    </row>
  </sheetData>
  <sheetProtection sheet="1" objects="1" scenarios="1"/>
  <mergeCells count="185">
    <mergeCell ref="N50:N54"/>
    <mergeCell ref="O50:O54"/>
    <mergeCell ref="W50:X51"/>
    <mergeCell ref="W52:W53"/>
    <mergeCell ref="X52:X53"/>
    <mergeCell ref="P54:S54"/>
    <mergeCell ref="H50:H54"/>
    <mergeCell ref="I50:I54"/>
    <mergeCell ref="J50:J54"/>
    <mergeCell ref="K50:K54"/>
    <mergeCell ref="L50:L54"/>
    <mergeCell ref="M50:M54"/>
    <mergeCell ref="B50:B54"/>
    <mergeCell ref="C50:C54"/>
    <mergeCell ref="D50:D54"/>
    <mergeCell ref="E50:E54"/>
    <mergeCell ref="F50:F54"/>
    <mergeCell ref="G50:G54"/>
    <mergeCell ref="N45:N49"/>
    <mergeCell ref="O45:O49"/>
    <mergeCell ref="W45:X46"/>
    <mergeCell ref="W47:W48"/>
    <mergeCell ref="X47:X48"/>
    <mergeCell ref="P49:S49"/>
    <mergeCell ref="H45:H49"/>
    <mergeCell ref="I45:I49"/>
    <mergeCell ref="J45:J49"/>
    <mergeCell ref="K45:K49"/>
    <mergeCell ref="L45:L49"/>
    <mergeCell ref="M45:M49"/>
    <mergeCell ref="B45:B49"/>
    <mergeCell ref="C45:C49"/>
    <mergeCell ref="D45:D49"/>
    <mergeCell ref="E45:E49"/>
    <mergeCell ref="F45:F49"/>
    <mergeCell ref="G45:G49"/>
    <mergeCell ref="N40:N44"/>
    <mergeCell ref="O40:O44"/>
    <mergeCell ref="W40:X41"/>
    <mergeCell ref="W42:W43"/>
    <mergeCell ref="X42:X43"/>
    <mergeCell ref="P44:S44"/>
    <mergeCell ref="H40:H44"/>
    <mergeCell ref="I40:I44"/>
    <mergeCell ref="J40:J44"/>
    <mergeCell ref="K40:K44"/>
    <mergeCell ref="L40:L44"/>
    <mergeCell ref="M40:M44"/>
    <mergeCell ref="B40:B44"/>
    <mergeCell ref="C40:C44"/>
    <mergeCell ref="D40:D44"/>
    <mergeCell ref="E40:E44"/>
    <mergeCell ref="F40:F44"/>
    <mergeCell ref="G40:G44"/>
    <mergeCell ref="N35:N39"/>
    <mergeCell ref="O35:O39"/>
    <mergeCell ref="W35:X36"/>
    <mergeCell ref="W37:W38"/>
    <mergeCell ref="X37:X38"/>
    <mergeCell ref="P39:S39"/>
    <mergeCell ref="H35:H39"/>
    <mergeCell ref="I35:I39"/>
    <mergeCell ref="J35:J39"/>
    <mergeCell ref="K35:K39"/>
    <mergeCell ref="L35:L39"/>
    <mergeCell ref="M35:M39"/>
    <mergeCell ref="B35:B39"/>
    <mergeCell ref="C35:C39"/>
    <mergeCell ref="D35:D39"/>
    <mergeCell ref="E35:E39"/>
    <mergeCell ref="F35:F39"/>
    <mergeCell ref="G35:G39"/>
    <mergeCell ref="N30:N34"/>
    <mergeCell ref="O30:O34"/>
    <mergeCell ref="W30:X31"/>
    <mergeCell ref="W32:W33"/>
    <mergeCell ref="X32:X33"/>
    <mergeCell ref="P34:S34"/>
    <mergeCell ref="H30:H34"/>
    <mergeCell ref="I30:I34"/>
    <mergeCell ref="J30:J34"/>
    <mergeCell ref="K30:K34"/>
    <mergeCell ref="L30:L34"/>
    <mergeCell ref="M30:M34"/>
    <mergeCell ref="B30:B34"/>
    <mergeCell ref="C30:C34"/>
    <mergeCell ref="D30:D34"/>
    <mergeCell ref="E30:E34"/>
    <mergeCell ref="F30:F34"/>
    <mergeCell ref="G30:G34"/>
    <mergeCell ref="N25:N29"/>
    <mergeCell ref="O25:O29"/>
    <mergeCell ref="W25:X26"/>
    <mergeCell ref="W27:W28"/>
    <mergeCell ref="X27:X28"/>
    <mergeCell ref="P29:S29"/>
    <mergeCell ref="H25:H29"/>
    <mergeCell ref="I25:I29"/>
    <mergeCell ref="J25:J29"/>
    <mergeCell ref="K25:K29"/>
    <mergeCell ref="L25:L29"/>
    <mergeCell ref="M25:M29"/>
    <mergeCell ref="B25:B29"/>
    <mergeCell ref="C25:C29"/>
    <mergeCell ref="D25:D29"/>
    <mergeCell ref="E25:E29"/>
    <mergeCell ref="F25:F29"/>
    <mergeCell ref="G25:G29"/>
    <mergeCell ref="N20:N24"/>
    <mergeCell ref="O20:O24"/>
    <mergeCell ref="W20:X21"/>
    <mergeCell ref="W22:W23"/>
    <mergeCell ref="X22:X23"/>
    <mergeCell ref="P24:S24"/>
    <mergeCell ref="H20:H24"/>
    <mergeCell ref="I20:I24"/>
    <mergeCell ref="J20:J24"/>
    <mergeCell ref="K20:K24"/>
    <mergeCell ref="L20:L24"/>
    <mergeCell ref="M20:M24"/>
    <mergeCell ref="B20:B24"/>
    <mergeCell ref="C20:C24"/>
    <mergeCell ref="D20:D24"/>
    <mergeCell ref="E20:E24"/>
    <mergeCell ref="F20:F24"/>
    <mergeCell ref="G20:G24"/>
    <mergeCell ref="N15:N19"/>
    <mergeCell ref="O15:O19"/>
    <mergeCell ref="W15:X16"/>
    <mergeCell ref="W17:W18"/>
    <mergeCell ref="X17:X18"/>
    <mergeCell ref="P19:S19"/>
    <mergeCell ref="H15:H19"/>
    <mergeCell ref="I15:I19"/>
    <mergeCell ref="J15:J19"/>
    <mergeCell ref="K15:K19"/>
    <mergeCell ref="L15:L19"/>
    <mergeCell ref="M15:M19"/>
    <mergeCell ref="B15:B19"/>
    <mergeCell ref="C15:C19"/>
    <mergeCell ref="D15:D19"/>
    <mergeCell ref="E15:E19"/>
    <mergeCell ref="F15:F19"/>
    <mergeCell ref="G15:G19"/>
    <mergeCell ref="K10:K14"/>
    <mergeCell ref="L10:L14"/>
    <mergeCell ref="M10:M14"/>
    <mergeCell ref="N10:N14"/>
    <mergeCell ref="O10:O14"/>
    <mergeCell ref="W10:X11"/>
    <mergeCell ref="W12:W13"/>
    <mergeCell ref="X12:X13"/>
    <mergeCell ref="P14:S14"/>
    <mergeCell ref="P9:S9"/>
    <mergeCell ref="B10:B14"/>
    <mergeCell ref="C10:C14"/>
    <mergeCell ref="D10:D14"/>
    <mergeCell ref="E10:E14"/>
    <mergeCell ref="F10:F14"/>
    <mergeCell ref="G10:G14"/>
    <mergeCell ref="H10:H14"/>
    <mergeCell ref="I10:I14"/>
    <mergeCell ref="J10:J14"/>
    <mergeCell ref="W5:X6"/>
    <mergeCell ref="AG5:BS5"/>
    <mergeCell ref="BV5:DH5"/>
    <mergeCell ref="W7:W8"/>
    <mergeCell ref="X7:X8"/>
    <mergeCell ref="AE7:AE38"/>
    <mergeCell ref="J5:J9"/>
    <mergeCell ref="K5:K9"/>
    <mergeCell ref="L5:L9"/>
    <mergeCell ref="M5:M9"/>
    <mergeCell ref="N5:N9"/>
    <mergeCell ref="O5:O9"/>
    <mergeCell ref="B3:K3"/>
    <mergeCell ref="P3:V3"/>
    <mergeCell ref="B5:B9"/>
    <mergeCell ref="C5:C9"/>
    <mergeCell ref="D5:D9"/>
    <mergeCell ref="E5:E9"/>
    <mergeCell ref="F5:F9"/>
    <mergeCell ref="G5:G9"/>
    <mergeCell ref="H5:H9"/>
    <mergeCell ref="I5:I9"/>
  </mergeCells>
  <conditionalFormatting sqref="X14">
    <cfRule type="colorScale" priority="5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19">
    <cfRule type="colorScale" priority="4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29 X24 X34 X39 X44">
    <cfRule type="colorScale" priority="3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49">
    <cfRule type="colorScale" priority="2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conditionalFormatting sqref="X54">
    <cfRule type="colorScale" priority="1">
      <colorScale>
        <cfvo type="formula" val="&quot;Q9 &gt;= S5&quot;"/>
        <cfvo type="formula" val="&quot;Q9 &lt; S5&quot;"/>
        <color theme="9"/>
        <color theme="5" tint="-0.249977111117893"/>
      </colorScale>
    </cfRule>
  </conditionalFormatting>
  <dataValidations count="6">
    <dataValidation type="list" allowBlank="1" showInputMessage="1" showErrorMessage="1" sqref="F5:F54" xr:uid="{87014C8E-25B0-C14A-8A9E-15E8F9958529}">
      <formula1>OptYrs</formula1>
    </dataValidation>
    <dataValidation type="list" allowBlank="1" showInputMessage="1" showErrorMessage="1" sqref="L5:L54" xr:uid="{84307997-E5F8-DC4C-B33F-B188FB4F5A5B}">
      <formula1>Years</formula1>
    </dataValidation>
    <dataValidation type="list" allowBlank="1" showInputMessage="1" showErrorMessage="1" sqref="Q5:Q8 Q50:Q53 Q45:Q48 Q40:Q43 Q35:Q38 Q30:Q33 Q25:Q28 Q20:Q23 Q10:Q13 Q15:Q18" xr:uid="{2B813D81-83EB-E147-B5D5-90C2AC95E981}">
      <formula1>$AB$5:$AB$11</formula1>
    </dataValidation>
    <dataValidation type="list" allowBlank="1" showInputMessage="1" showErrorMessage="1" sqref="D5:D54" xr:uid="{CF5C200A-CF18-A245-A630-992172EAB99D}">
      <formula1>Valid_Destinations</formula1>
    </dataValidation>
    <dataValidation type="list" allowBlank="1" showInputMessage="1" showErrorMessage="1" sqref="B5:B54" xr:uid="{88DF0C47-ADAA-EA4F-BF8E-9C962E0CAD9A}">
      <formula1>Valid_Origins</formula1>
    </dataValidation>
    <dataValidation type="list" allowBlank="1" showInputMessage="1" showErrorMessage="1" sqref="H5:H54" xr:uid="{DF9BE8B1-EC20-064C-ABA1-DA4BE2E80295}">
      <formula1>$EW$5:$EW$10</formula1>
    </dataValidation>
  </dataValidations>
  <pageMargins left="0.25" right="0.25" top="0.75" bottom="0.75" header="0.3" footer="0.3"/>
  <pageSetup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45</vt:i4>
      </vt:variant>
    </vt:vector>
  </HeadingPairs>
  <TitlesOfParts>
    <vt:vector size="50" baseType="lpstr">
      <vt:lpstr>Example Missions</vt:lpstr>
      <vt:lpstr>Mission Planner 1</vt:lpstr>
      <vt:lpstr>Mission Planner 2</vt:lpstr>
      <vt:lpstr>Mission Planner 3</vt:lpstr>
      <vt:lpstr>Mission Planner 4</vt:lpstr>
      <vt:lpstr>'Example Missions'!Destinations</vt:lpstr>
      <vt:lpstr>'Mission Planner 1'!Destinations</vt:lpstr>
      <vt:lpstr>'Mission Planner 2'!Destinations</vt:lpstr>
      <vt:lpstr>'Mission Planner 3'!Destinations</vt:lpstr>
      <vt:lpstr>'Mission Planner 4'!Destinations</vt:lpstr>
      <vt:lpstr>'Example Missions'!Maneuver_Difficulties</vt:lpstr>
      <vt:lpstr>'Mission Planner 1'!Maneuver_Difficulties</vt:lpstr>
      <vt:lpstr>'Mission Planner 2'!Maneuver_Difficulties</vt:lpstr>
      <vt:lpstr>'Mission Planner 3'!Maneuver_Difficulties</vt:lpstr>
      <vt:lpstr>'Mission Planner 4'!Maneuver_Difficulties</vt:lpstr>
      <vt:lpstr>'Example Missions'!Maneuver_Years</vt:lpstr>
      <vt:lpstr>'Mission Planner 1'!Maneuver_Years</vt:lpstr>
      <vt:lpstr>'Mission Planner 2'!Maneuver_Years</vt:lpstr>
      <vt:lpstr>'Mission Planner 3'!Maneuver_Years</vt:lpstr>
      <vt:lpstr>'Mission Planner 4'!Maneuver_Years</vt:lpstr>
      <vt:lpstr>'Example Missions'!OptYrs</vt:lpstr>
      <vt:lpstr>'Mission Planner 2'!OptYrs</vt:lpstr>
      <vt:lpstr>'Mission Planner 3'!OptYrs</vt:lpstr>
      <vt:lpstr>'Mission Planner 4'!OptYrs</vt:lpstr>
      <vt:lpstr>OptYrs</vt:lpstr>
      <vt:lpstr>'Example Missions'!Origins</vt:lpstr>
      <vt:lpstr>'Mission Planner 1'!Origins</vt:lpstr>
      <vt:lpstr>'Mission Planner 2'!Origins</vt:lpstr>
      <vt:lpstr>'Mission Planner 3'!Origins</vt:lpstr>
      <vt:lpstr>'Mission Planner 4'!Origins</vt:lpstr>
      <vt:lpstr>'Example Missions'!Print_Area</vt:lpstr>
      <vt:lpstr>'Mission Planner 1'!Print_Area</vt:lpstr>
      <vt:lpstr>'Mission Planner 2'!Print_Area</vt:lpstr>
      <vt:lpstr>'Mission Planner 3'!Print_Area</vt:lpstr>
      <vt:lpstr>'Mission Planner 4'!Print_Area</vt:lpstr>
      <vt:lpstr>'Example Missions'!Valid_Destinations</vt:lpstr>
      <vt:lpstr>'Mission Planner 1'!Valid_Destinations</vt:lpstr>
      <vt:lpstr>'Mission Planner 2'!Valid_Destinations</vt:lpstr>
      <vt:lpstr>'Mission Planner 3'!Valid_Destinations</vt:lpstr>
      <vt:lpstr>'Mission Planner 4'!Valid_Destinations</vt:lpstr>
      <vt:lpstr>'Example Missions'!Valid_Origins</vt:lpstr>
      <vt:lpstr>'Mission Planner 1'!Valid_Origins</vt:lpstr>
      <vt:lpstr>'Mission Planner 2'!Valid_Origins</vt:lpstr>
      <vt:lpstr>'Mission Planner 3'!Valid_Origins</vt:lpstr>
      <vt:lpstr>'Mission Planner 4'!Valid_Origins</vt:lpstr>
      <vt:lpstr>'Example Missions'!Years</vt:lpstr>
      <vt:lpstr>'Mission Planner 2'!Years</vt:lpstr>
      <vt:lpstr>'Mission Planner 3'!Years</vt:lpstr>
      <vt:lpstr>'Mission Planner 4'!Years</vt:lpstr>
      <vt:lpstr>Years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Wong, Gregory L. (ARC-AFO)</cp:lastModifiedBy>
  <dcterms:created xsi:type="dcterms:W3CDTF">2017-05-31T20:47:21Z</dcterms:created>
  <dcterms:modified xsi:type="dcterms:W3CDTF">2025-04-04T17:29:38Z</dcterms:modified>
</cp:coreProperties>
</file>